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fschrijvingsstaat" sheetId="1" state="visible" r:id="rId1"/>
    <sheet xmlns:r="http://schemas.openxmlformats.org/officeDocument/2006/relationships" name="Samenvatting" sheetId="2" state="visible" r:id="rId2"/>
    <sheet xmlns:r="http://schemas.openxmlformats.org/officeDocument/2006/relationships" name="Instructies" sheetId="3" state="visible" r:id="rId3"/>
  </sheets>
  <definedNames>
    <definedName name="_xlnm._FilterDatabase" localSheetId="0" hidden="1">'Afschrijvingsstaat'!$A$2:$P$12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DD-MM-JJJJ"/>
    <numFmt numFmtId="165" formatCode="&quot;€&quot; #.##0,00"/>
    <numFmt numFmtId="166" formatCode="0,0%"/>
    <numFmt numFmtId="167" formatCode="0,0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C8102E"/>
      <sz val="11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9" fontId="3" fillId="4" borderId="1" applyAlignment="1" pivotButton="0" quotePrefix="0" xfId="0">
      <alignment horizontal="right" vertical="center"/>
    </xf>
    <xf numFmtId="165" fontId="3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right" vertical="center"/>
    </xf>
    <xf numFmtId="166" fontId="3" fillId="3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5" fontId="3" fillId="5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0" fontId="1" fillId="0" borderId="0" pivotButton="0" quotePrefix="0" xfId="0"/>
    <xf numFmtId="0" fontId="4" fillId="0" borderId="0" pivotButton="0" quotePrefix="0" xfId="0"/>
    <xf numFmtId="0" fontId="5" fillId="3" borderId="1" pivotButton="0" quotePrefix="0" xfId="0"/>
    <xf numFmtId="165" fontId="3" fillId="0" borderId="1" pivotButton="0" quotePrefix="0" xfId="0"/>
    <xf numFmtId="1" fontId="3" fillId="0" borderId="1" pivotButton="0" quotePrefix="0" xfId="0"/>
    <xf numFmtId="167" fontId="3" fillId="0" borderId="1" pivotButton="0" quotePrefix="0" xfId="0"/>
    <xf numFmtId="1" fontId="3" fillId="3" borderId="1" applyAlignment="1" pivotButton="0" quotePrefix="0" xfId="0">
      <alignment horizontal="right" vertical="center"/>
    </xf>
    <xf numFmtId="1" fontId="3" fillId="5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top" wrapText="1"/>
    </xf>
    <xf numFmtId="0" fontId="0" fillId="3" borderId="4" pivotButton="0" quotePrefix="0" xfId="0"/>
    <xf numFmtId="0" fontId="0" fillId="3" borderId="5" pivotButton="0" quotePrefix="0" xfId="0"/>
    <xf numFmtId="0" fontId="5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top" wrapText="1"/>
    </xf>
    <xf numFmtId="0" fontId="0" fillId="5" borderId="4" pivotButton="0" quotePrefix="0" xfId="0"/>
    <xf numFmtId="0" fontId="0" fillId="5" borderId="5" pivotButton="0" quotePrefix="0" xfId="0"/>
    <xf numFmtId="0" fontId="5" fillId="3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Aanschafwaarde vs. Boekwaarde per categorie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'Samenvatting'!C12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'Samenvatting'!$A$13:$A$17</f>
            </numRef>
          </cat>
          <val>
            <numRef>
              <f>'Samenvatting'!$C$13:$C$17</f>
            </numRef>
          </val>
        </ser>
        <ser>
          <idx val="1"/>
          <order val="1"/>
          <tx>
            <strRef>
              <f>'Samenvatting'!D12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'Samenvatting'!$A$13:$A$17</f>
            </numRef>
          </cat>
          <val>
            <numRef>
              <f>'Samenvatting'!$D$13:$D$17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objecten per categorie</a:t>
            </a:r>
          </a:p>
        </rich>
      </tx>
    </title>
    <plotArea>
      <pieChart>
        <varyColors val="1"/>
        <ser>
          <idx val="0"/>
          <order val="0"/>
          <tx>
            <strRef>
              <f>'Samenvatting'!B12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'Samenvatting'!$A$13:$A$17</f>
            </numRef>
          </cat>
          <val>
            <numRef>
              <f>'Samenvatting'!$B$13:$B$17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8" customWidth="1" min="3" max="3"/>
    <col width="14" customWidth="1" min="4" max="4"/>
    <col width="20" customWidth="1" min="5" max="5"/>
    <col width="11" customWidth="1" min="6" max="6"/>
    <col width="14" customWidth="1" min="7" max="7"/>
    <col width="20" customWidth="1" min="8" max="8"/>
    <col width="14" customWidth="1" min="9" max="9"/>
    <col width="18" customWidth="1" min="10" max="10"/>
    <col width="14" customWidth="1" min="11" max="11"/>
    <col width="18" customWidth="1" min="12" max="12"/>
    <col width="18" customWidth="1" min="13" max="13"/>
    <col width="14" customWidth="1" min="14" max="14"/>
    <col width="20" customWidth="1" min="15" max="15"/>
    <col width="18" customWidth="1" min="16" max="16"/>
  </cols>
  <sheetData>
    <row r="1" ht="26" customHeight="1">
      <c r="A1" s="1" t="inlineStr">
        <is>
          <t>Afschrijvingsstaat Inventaris 2026</t>
        </is>
      </c>
    </row>
    <row r="2" ht="32" customHeight="1">
      <c r="A2" s="2" t="inlineStr">
        <is>
          <t>Inventaris-ID</t>
        </is>
      </c>
      <c r="B2" s="2" t="inlineStr">
        <is>
          <t>Omschrijving</t>
        </is>
      </c>
      <c r="C2" s="2" t="inlineStr">
        <is>
          <t>Categorie</t>
        </is>
      </c>
      <c r="D2" s="2" t="inlineStr">
        <is>
          <t>Aankoopdatum</t>
        </is>
      </c>
      <c r="E2" s="2" t="inlineStr">
        <is>
          <t>Aanschafwaarde excl. btw</t>
        </is>
      </c>
      <c r="F2" s="2" t="inlineStr">
        <is>
          <t>Btw-tarief</t>
        </is>
      </c>
      <c r="G2" s="2" t="inlineStr">
        <is>
          <t>Btw-bedrag</t>
        </is>
      </c>
      <c r="H2" s="2" t="inlineStr">
        <is>
          <t>Leverancier</t>
        </is>
      </c>
      <c r="I2" s="2" t="inlineStr">
        <is>
          <t>Stad</t>
        </is>
      </c>
      <c r="J2" s="2" t="inlineStr">
        <is>
          <t>Gebruiksduur (maanden)</t>
        </is>
      </c>
      <c r="K2" s="2" t="inlineStr">
        <is>
          <t>Restwaarde</t>
        </is>
      </c>
      <c r="L2" s="2" t="inlineStr">
        <is>
          <t>Maandelijkse afschrijving</t>
        </is>
      </c>
      <c r="M2" s="2" t="inlineStr">
        <is>
          <t>Afschrijving t/m vandaag</t>
        </is>
      </c>
      <c r="N2" s="2" t="inlineStr">
        <is>
          <t>Boekwaarde</t>
        </is>
      </c>
      <c r="O2" s="2" t="inlineStr">
        <is>
          <t>Status</t>
        </is>
      </c>
      <c r="P2" s="2" t="inlineStr">
        <is>
          <t>Afschrijvingspercentage</t>
        </is>
      </c>
    </row>
    <row r="3">
      <c r="A3" s="3" t="inlineStr">
        <is>
          <t>INV-001</t>
        </is>
      </c>
      <c r="B3" s="4" t="inlineStr">
        <is>
          <t>Laptop Dell XPS 15</t>
        </is>
      </c>
      <c r="C3" s="3" t="inlineStr">
        <is>
          <t>ICT</t>
        </is>
      </c>
      <c r="D3" s="5" t="inlineStr">
        <is>
          <t>15-01-2026</t>
        </is>
      </c>
      <c r="E3" s="6" t="n">
        <v>1650</v>
      </c>
      <c r="F3" s="7" t="n">
        <v>0.21</v>
      </c>
      <c r="G3" s="8">
        <f>E3*F3</f>
        <v/>
      </c>
      <c r="H3" s="3" t="inlineStr">
        <is>
          <t>Sanne de Vries</t>
        </is>
      </c>
      <c r="I3" s="3" t="inlineStr">
        <is>
          <t>Amsterdam</t>
        </is>
      </c>
      <c r="J3" s="9" t="n">
        <v>36</v>
      </c>
      <c r="K3" s="6" t="n">
        <v>150</v>
      </c>
      <c r="L3" s="8">
        <f>IFERROR((E3-K3)/J3,0)</f>
        <v/>
      </c>
      <c r="M3" s="8">
        <f>IF(DATEDIF(D3,TODAY(),"m")&lt;0,0,MIN(DATEDIF(D3,TODAY(),"m"),J3)*L3)</f>
        <v/>
      </c>
      <c r="N3" s="8">
        <f>MAX(E3-M3,0)</f>
        <v/>
      </c>
      <c r="O3" s="3">
        <f>IF(N3&lt;=K3,"Volledig afgeschreven","Actief")</f>
        <v/>
      </c>
      <c r="P3" s="10">
        <f>IFERROR((E3-K3)/E3,0)</f>
        <v/>
      </c>
    </row>
    <row r="4">
      <c r="A4" s="11" t="inlineStr">
        <is>
          <t>INV-002</t>
        </is>
      </c>
      <c r="B4" s="12" t="inlineStr">
        <is>
          <t>Kantoorstoel ergonomisch</t>
        </is>
      </c>
      <c r="C4" s="11" t="inlineStr">
        <is>
          <t>Meubilair</t>
        </is>
      </c>
      <c r="D4" s="5" t="inlineStr">
        <is>
          <t>02-02-2026</t>
        </is>
      </c>
      <c r="E4" s="6" t="n">
        <v>495</v>
      </c>
      <c r="F4" s="7" t="n">
        <v>0.21</v>
      </c>
      <c r="G4" s="13">
        <f>E4*F4</f>
        <v/>
      </c>
      <c r="H4" s="11" t="inlineStr">
        <is>
          <t>Daan Bakker</t>
        </is>
      </c>
      <c r="I4" s="11" t="inlineStr">
        <is>
          <t>Rotterdam</t>
        </is>
      </c>
      <c r="J4" s="9" t="n">
        <v>60</v>
      </c>
      <c r="K4" s="6" t="n">
        <v>25</v>
      </c>
      <c r="L4" s="13">
        <f>IFERROR((E4-K4)/J4,0)</f>
        <v/>
      </c>
      <c r="M4" s="13">
        <f>IF(DATEDIF(D4,TODAY(),"m")&lt;0,0,MIN(DATEDIF(D4,TODAY(),"m"),J4)*L4)</f>
        <v/>
      </c>
      <c r="N4" s="13">
        <f>MAX(E4-M4,0)</f>
        <v/>
      </c>
      <c r="O4" s="11">
        <f>IF(N4&lt;=K4,"Volledig afgeschreven","Actief")</f>
        <v/>
      </c>
      <c r="P4" s="14">
        <f>IFERROR((E4-K4)/E4,0)</f>
        <v/>
      </c>
    </row>
    <row r="5">
      <c r="A5" s="3" t="inlineStr">
        <is>
          <t>INV-003</t>
        </is>
      </c>
      <c r="B5" s="4" t="inlineStr">
        <is>
          <t>Vergadertafel massief eiken</t>
        </is>
      </c>
      <c r="C5" s="3" t="inlineStr">
        <is>
          <t>Meubilair</t>
        </is>
      </c>
      <c r="D5" s="5" t="inlineStr">
        <is>
          <t>10-03-2026</t>
        </is>
      </c>
      <c r="E5" s="6" t="n">
        <v>1250</v>
      </c>
      <c r="F5" s="7" t="n">
        <v>0.21</v>
      </c>
      <c r="G5" s="8">
        <f>E5*F5</f>
        <v/>
      </c>
      <c r="H5" s="3" t="inlineStr">
        <is>
          <t>Emma Jansen</t>
        </is>
      </c>
      <c r="I5" s="3" t="inlineStr">
        <is>
          <t>Utrecht</t>
        </is>
      </c>
      <c r="J5" s="9" t="n">
        <v>84</v>
      </c>
      <c r="K5" s="6" t="n">
        <v>100</v>
      </c>
      <c r="L5" s="8">
        <f>IFERROR((E5-K5)/J5,0)</f>
        <v/>
      </c>
      <c r="M5" s="8">
        <f>IF(DATEDIF(D5,TODAY(),"m")&lt;0,0,MIN(DATEDIF(D5,TODAY(),"m"),J5)*L5)</f>
        <v/>
      </c>
      <c r="N5" s="8">
        <f>MAX(E5-M5,0)</f>
        <v/>
      </c>
      <c r="O5" s="3">
        <f>IF(N5&lt;=K5,"Volledig afgeschreven","Actief")</f>
        <v/>
      </c>
      <c r="P5" s="10">
        <f>IFERROR((E5-K5)/E5,0)</f>
        <v/>
      </c>
    </row>
    <row r="6">
      <c r="A6" s="11" t="inlineStr">
        <is>
          <t>INV-004</t>
        </is>
      </c>
      <c r="B6" s="12" t="inlineStr">
        <is>
          <t>Printer multifunctioneel Canon</t>
        </is>
      </c>
      <c r="C6" s="11" t="inlineStr">
        <is>
          <t>Kantoorapparatuur</t>
        </is>
      </c>
      <c r="D6" s="5" t="inlineStr">
        <is>
          <t>22-04-2026</t>
        </is>
      </c>
      <c r="E6" s="6" t="n">
        <v>890</v>
      </c>
      <c r="F6" s="7" t="n">
        <v>0.21</v>
      </c>
      <c r="G6" s="13">
        <f>E6*F6</f>
        <v/>
      </c>
      <c r="H6" s="11" t="inlineStr">
        <is>
          <t>Lars Visser</t>
        </is>
      </c>
      <c r="I6" s="11" t="inlineStr">
        <is>
          <t>Eindhoven</t>
        </is>
      </c>
      <c r="J6" s="9" t="n">
        <v>48</v>
      </c>
      <c r="K6" s="6" t="n">
        <v>50</v>
      </c>
      <c r="L6" s="13">
        <f>IFERROR((E6-K6)/J6,0)</f>
        <v/>
      </c>
      <c r="M6" s="13">
        <f>IF(DATEDIF(D6,TODAY(),"m")&lt;0,0,MIN(DATEDIF(D6,TODAY(),"m"),J6)*L6)</f>
        <v/>
      </c>
      <c r="N6" s="13">
        <f>MAX(E6-M6,0)</f>
        <v/>
      </c>
      <c r="O6" s="11">
        <f>IF(N6&lt;=K6,"Volledig afgeschreven","Actief")</f>
        <v/>
      </c>
      <c r="P6" s="14">
        <f>IFERROR((E6-K6)/E6,0)</f>
        <v/>
      </c>
    </row>
    <row r="7">
      <c r="A7" s="3" t="inlineStr">
        <is>
          <t>INV-005</t>
        </is>
      </c>
      <c r="B7" s="4" t="inlineStr">
        <is>
          <t>Monitor 27 inch Dell</t>
        </is>
      </c>
      <c r="C7" s="3" t="inlineStr">
        <is>
          <t>ICT</t>
        </is>
      </c>
      <c r="D7" s="5" t="inlineStr">
        <is>
          <t>05-05-2026</t>
        </is>
      </c>
      <c r="E7" s="6" t="n">
        <v>320</v>
      </c>
      <c r="F7" s="7" t="n">
        <v>0.21</v>
      </c>
      <c r="G7" s="8">
        <f>E7*F7</f>
        <v/>
      </c>
      <c r="H7" s="3" t="inlineStr">
        <is>
          <t>Sophie Smit</t>
        </is>
      </c>
      <c r="I7" s="3" t="inlineStr">
        <is>
          <t>Groningen</t>
        </is>
      </c>
      <c r="J7" s="9" t="n">
        <v>36</v>
      </c>
      <c r="K7" s="6" t="n">
        <v>20</v>
      </c>
      <c r="L7" s="8">
        <f>IFERROR((E7-K7)/J7,0)</f>
        <v/>
      </c>
      <c r="M7" s="8">
        <f>IF(DATEDIF(D7,TODAY(),"m")&lt;0,0,MIN(DATEDIF(D7,TODAY(),"m"),J7)*L7)</f>
        <v/>
      </c>
      <c r="N7" s="8">
        <f>MAX(E7-M7,0)</f>
        <v/>
      </c>
      <c r="O7" s="3">
        <f>IF(N7&lt;=K7,"Volledig afgeschreven","Actief")</f>
        <v/>
      </c>
      <c r="P7" s="10">
        <f>IFERROR((E7-K7)/E7,0)</f>
        <v/>
      </c>
    </row>
    <row r="8">
      <c r="A8" s="11" t="inlineStr">
        <is>
          <t>INV-006</t>
        </is>
      </c>
      <c r="B8" s="12" t="inlineStr">
        <is>
          <t>Telefooncentrale Cisco</t>
        </is>
      </c>
      <c r="C8" s="11" t="inlineStr">
        <is>
          <t>Telefonie</t>
        </is>
      </c>
      <c r="D8" s="5" t="inlineStr">
        <is>
          <t>18-06-2026</t>
        </is>
      </c>
      <c r="E8" s="6" t="n">
        <v>2100</v>
      </c>
      <c r="F8" s="7" t="n">
        <v>0.21</v>
      </c>
      <c r="G8" s="13">
        <f>E8*F8</f>
        <v/>
      </c>
      <c r="H8" s="11" t="inlineStr">
        <is>
          <t>Bram Mulder</t>
        </is>
      </c>
      <c r="I8" s="11" t="inlineStr">
        <is>
          <t>Den Haag</t>
        </is>
      </c>
      <c r="J8" s="9" t="n">
        <v>60</v>
      </c>
      <c r="K8" s="6" t="n">
        <v>150</v>
      </c>
      <c r="L8" s="13">
        <f>IFERROR((E8-K8)/J8,0)</f>
        <v/>
      </c>
      <c r="M8" s="13">
        <f>IF(DATEDIF(D8,TODAY(),"m")&lt;0,0,MIN(DATEDIF(D8,TODAY(),"m"),J8)*L8)</f>
        <v/>
      </c>
      <c r="N8" s="13">
        <f>MAX(E8-M8,0)</f>
        <v/>
      </c>
      <c r="O8" s="11">
        <f>IF(N8&lt;=K8,"Volledig afgeschreven","Actief")</f>
        <v/>
      </c>
      <c r="P8" s="14">
        <f>IFERROR((E8-K8)/E8,0)</f>
        <v/>
      </c>
    </row>
    <row r="9">
      <c r="A9" s="3" t="inlineStr">
        <is>
          <t>INV-007</t>
        </is>
      </c>
      <c r="B9" s="4" t="inlineStr">
        <is>
          <t>Projector Epson</t>
        </is>
      </c>
      <c r="C9" s="3" t="inlineStr">
        <is>
          <t>Kantoorapparatuur</t>
        </is>
      </c>
      <c r="D9" s="5" t="inlineStr">
        <is>
          <t>07-07-2026</t>
        </is>
      </c>
      <c r="E9" s="6" t="n">
        <v>780</v>
      </c>
      <c r="F9" s="7" t="n">
        <v>0.09</v>
      </c>
      <c r="G9" s="8">
        <f>E9*F9</f>
        <v/>
      </c>
      <c r="H9" s="3" t="inlineStr">
        <is>
          <t>Julia de Boer</t>
        </is>
      </c>
      <c r="I9" s="3" t="inlineStr">
        <is>
          <t>Tilburg</t>
        </is>
      </c>
      <c r="J9" s="9" t="n">
        <v>48</v>
      </c>
      <c r="K9" s="6" t="n">
        <v>40</v>
      </c>
      <c r="L9" s="8">
        <f>IFERROR((E9-K9)/J9,0)</f>
        <v/>
      </c>
      <c r="M9" s="8">
        <f>IF(DATEDIF(D9,TODAY(),"m")&lt;0,0,MIN(DATEDIF(D9,TODAY(),"m"),J9)*L9)</f>
        <v/>
      </c>
      <c r="N9" s="8">
        <f>MAX(E9-M9,0)</f>
        <v/>
      </c>
      <c r="O9" s="3">
        <f>IF(N9&lt;=K9,"Volledig afgeschreven","Actief")</f>
        <v/>
      </c>
      <c r="P9" s="10">
        <f>IFERROR((E9-K9)/E9,0)</f>
        <v/>
      </c>
    </row>
    <row r="10">
      <c r="A10" s="11" t="inlineStr">
        <is>
          <t>INV-008</t>
        </is>
      </c>
      <c r="B10" s="12" t="inlineStr">
        <is>
          <t>Serverkast 42U</t>
        </is>
      </c>
      <c r="C10" s="11" t="inlineStr">
        <is>
          <t>ICT-infrastructuur</t>
        </is>
      </c>
      <c r="D10" s="5" t="inlineStr">
        <is>
          <t>14-08-2026</t>
        </is>
      </c>
      <c r="E10" s="6" t="n">
        <v>3200</v>
      </c>
      <c r="F10" s="7" t="n">
        <v>0.21</v>
      </c>
      <c r="G10" s="13">
        <f>E10*F10</f>
        <v/>
      </c>
      <c r="H10" s="11" t="inlineStr">
        <is>
          <t>Thijs Willems</t>
        </is>
      </c>
      <c r="I10" s="11" t="inlineStr">
        <is>
          <t>Nijmegen</t>
        </is>
      </c>
      <c r="J10" s="9" t="n">
        <v>72</v>
      </c>
      <c r="K10" s="6" t="n">
        <v>250</v>
      </c>
      <c r="L10" s="13">
        <f>IFERROR((E10-K10)/J10,0)</f>
        <v/>
      </c>
      <c r="M10" s="13">
        <f>IF(DATEDIF(D10,TODAY(),"m")&lt;0,0,MIN(DATEDIF(D10,TODAY(),"m"),J10)*L10)</f>
        <v/>
      </c>
      <c r="N10" s="13">
        <f>MAX(E10-M10,0)</f>
        <v/>
      </c>
      <c r="O10" s="11">
        <f>IF(N10&lt;=K10,"Volledig afgeschreven","Actief")</f>
        <v/>
      </c>
      <c r="P10" s="14">
        <f>IFERROR((E10-K10)/E10,0)</f>
        <v/>
      </c>
    </row>
    <row r="11">
      <c r="A11" s="3" t="inlineStr">
        <is>
          <t>INV-009</t>
        </is>
      </c>
      <c r="B11" s="4" t="inlineStr">
        <is>
          <t>Statafel industrieel</t>
        </is>
      </c>
      <c r="C11" s="3" t="inlineStr">
        <is>
          <t>Meubilair</t>
        </is>
      </c>
      <c r="D11" s="5" t="inlineStr">
        <is>
          <t>29-09-2026</t>
        </is>
      </c>
      <c r="E11" s="6" t="n">
        <v>610</v>
      </c>
      <c r="F11" s="7" t="n">
        <v>0.09</v>
      </c>
      <c r="G11" s="8">
        <f>E11*F11</f>
        <v/>
      </c>
      <c r="H11" s="3" t="inlineStr">
        <is>
          <t>Lieke Hendriks</t>
        </is>
      </c>
      <c r="I11" s="3" t="inlineStr">
        <is>
          <t>Breda</t>
        </is>
      </c>
      <c r="J11" s="9" t="n">
        <v>60</v>
      </c>
      <c r="K11" s="6" t="n">
        <v>30</v>
      </c>
      <c r="L11" s="8">
        <f>IFERROR((E11-K11)/J11,0)</f>
        <v/>
      </c>
      <c r="M11" s="8">
        <f>IF(DATEDIF(D11,TODAY(),"m")&lt;0,0,MIN(DATEDIF(D11,TODAY(),"m"),J11)*L11)</f>
        <v/>
      </c>
      <c r="N11" s="8">
        <f>MAX(E11-M11,0)</f>
        <v/>
      </c>
      <c r="O11" s="3">
        <f>IF(N11&lt;=K11,"Volledig afgeschreven","Actief")</f>
        <v/>
      </c>
      <c r="P11" s="10">
        <f>IFERROR((E11-K11)/E11,0)</f>
        <v/>
      </c>
    </row>
    <row r="12">
      <c r="A12" s="11" t="inlineStr">
        <is>
          <t>INV-010</t>
        </is>
      </c>
      <c r="B12" s="12" t="inlineStr">
        <is>
          <t>Archiefkast metaal</t>
        </is>
      </c>
      <c r="C12" s="11" t="inlineStr">
        <is>
          <t>Meubilair</t>
        </is>
      </c>
      <c r="D12" s="5" t="inlineStr">
        <is>
          <t>11-10-2026</t>
        </is>
      </c>
      <c r="E12" s="6" t="n">
        <v>430</v>
      </c>
      <c r="F12" s="7" t="n">
        <v>0.21</v>
      </c>
      <c r="G12" s="13">
        <f>E12*F12</f>
        <v/>
      </c>
      <c r="H12" s="11" t="inlineStr">
        <is>
          <t>Ruben Peters</t>
        </is>
      </c>
      <c r="I12" s="11" t="inlineStr">
        <is>
          <t>Haarlem</t>
        </is>
      </c>
      <c r="J12" s="9" t="n">
        <v>84</v>
      </c>
      <c r="K12" s="6" t="n">
        <v>20</v>
      </c>
      <c r="L12" s="13">
        <f>IFERROR((E12-K12)/J12,0)</f>
        <v/>
      </c>
      <c r="M12" s="13">
        <f>IF(DATEDIF(D12,TODAY(),"m")&lt;0,0,MIN(DATEDIF(D12,TODAY(),"m"),J12)*L12)</f>
        <v/>
      </c>
      <c r="N12" s="13">
        <f>MAX(E12-M12,0)</f>
        <v/>
      </c>
      <c r="O12" s="11">
        <f>IF(N12&lt;=K12,"Volledig afgeschreven","Actief")</f>
        <v/>
      </c>
      <c r="P12" s="14">
        <f>IFERROR((E12-K12)/E12,0)</f>
        <v/>
      </c>
    </row>
  </sheetData>
  <autoFilter ref="A2:P12"/>
  <mergeCells count="1">
    <mergeCell ref="A1:P1"/>
  </mergeCells>
  <conditionalFormatting sqref="O3:O12">
    <cfRule type="expression" priority="1" dxfId="0" stopIfTrue="1">
      <formula>O3="Volledig afgeschreven"</formula>
    </cfRule>
    <cfRule type="expression" priority="2" dxfId="1" stopIfTrue="1">
      <formula>O3="Actief"</formula>
    </cfRule>
  </conditionalFormatting>
  <dataValidations count="1">
    <dataValidation sqref="F3:F12" showErrorMessage="1" showInputMessage="1" allowBlank="1" type="list">
      <formula1>"0,21,0,09"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42" customWidth="1" min="1" max="1"/>
    <col width="20" customWidth="1" min="2" max="2"/>
    <col width="20" customWidth="1" min="3" max="3"/>
    <col width="22" customWidth="1" min="4" max="4"/>
    <col width="24" customWidth="1" min="5" max="5"/>
  </cols>
  <sheetData>
    <row r="1" ht="26" customHeight="1">
      <c r="A1" s="15" t="inlineStr">
        <is>
          <t>Samenvatting Afschrijvingsstaat</t>
        </is>
      </c>
    </row>
    <row r="2"/>
    <row r="3">
      <c r="A3" s="16" t="inlineStr">
        <is>
          <t>Kerncijfers</t>
        </is>
      </c>
    </row>
    <row r="4">
      <c r="A4" s="17" t="inlineStr">
        <is>
          <t>Totaal aanschafwaarde</t>
        </is>
      </c>
      <c r="B4" s="18">
        <f>SUM(Afschrijvingsstaat!E:E)</f>
        <v/>
      </c>
    </row>
    <row r="5">
      <c r="A5" s="17" t="inlineStr">
        <is>
          <t>Totaal afschrijving t/m vandaag</t>
        </is>
      </c>
      <c r="B5" s="18">
        <f>SUM(Afschrijvingsstaat!M:M)</f>
        <v/>
      </c>
    </row>
    <row r="6">
      <c r="A6" s="17" t="inlineStr">
        <is>
          <t>Totale boekwaarde</t>
        </is>
      </c>
      <c r="B6" s="18">
        <f>SUM(Afschrijvingsstaat!N:N)</f>
        <v/>
      </c>
    </row>
    <row r="7">
      <c r="A7" s="17" t="inlineStr">
        <is>
          <t>Aantal objecten</t>
        </is>
      </c>
      <c r="B7" s="19">
        <f>COUNTA(Afschrijvingsstaat!A3:A1000)-COUNTBLANK(Afschrijvingsstaat!A3:A1000)</f>
        <v/>
      </c>
    </row>
    <row r="8">
      <c r="A8" s="17" t="inlineStr">
        <is>
          <t>Aantal volledig afgeschreven</t>
        </is>
      </c>
      <c r="B8" s="19">
        <f>COUNTIF(Afschrijvingsstaat!O:O,"Volledig afgeschreven")</f>
        <v/>
      </c>
    </row>
    <row r="9">
      <c r="A9" s="17" t="inlineStr">
        <is>
          <t>Gemiddelde resterende gebruiksduur (maanden)</t>
        </is>
      </c>
      <c r="B9" s="20">
        <f>AVERAGE(Afschrijvingsstaat!J:J)</f>
        <v/>
      </c>
    </row>
    <row r="10"/>
    <row r="11">
      <c r="A11" s="16" t="inlineStr">
        <is>
          <t>Overzicht per categorie</t>
        </is>
      </c>
    </row>
    <row r="12">
      <c r="A12" s="2" t="inlineStr">
        <is>
          <t>Categorie</t>
        </is>
      </c>
      <c r="B12" s="2" t="inlineStr">
        <is>
          <t>Aantal</t>
        </is>
      </c>
      <c r="C12" s="2" t="inlineStr">
        <is>
          <t>Totale aanschafwaarde</t>
        </is>
      </c>
      <c r="D12" s="2" t="inlineStr">
        <is>
          <t>Totale boekwaarde</t>
        </is>
      </c>
      <c r="E12" s="2" t="inlineStr">
        <is>
          <t>Gemiddelde afschrijvingspercentage</t>
        </is>
      </c>
    </row>
    <row r="13">
      <c r="A13" s="4" t="inlineStr">
        <is>
          <t>ICT</t>
        </is>
      </c>
      <c r="B13" s="21">
        <f>COUNTIF(Afschrijvingsstaat!$C$3:$C$12,A13)</f>
        <v/>
      </c>
      <c r="C13" s="8">
        <f>SUMIF(Afschrijvingsstaat!$C$3:$C$12,A13,Afschrijvingsstaat!$E$3:$E$12)</f>
        <v/>
      </c>
      <c r="D13" s="8">
        <f>SUMIF(Afschrijvingsstaat!$C$3:$C$12,A13,Afschrijvingsstaat!$N$3:$N$12)</f>
        <v/>
      </c>
      <c r="E13" s="10">
        <f>IFERROR(AVERAGEIF(Afschrijvingsstaat!$C$3:$C$12,A13,Afschrijvingsstaat!$P$3:$P$12),0)</f>
        <v/>
      </c>
    </row>
    <row r="14">
      <c r="A14" s="12" t="inlineStr">
        <is>
          <t>Meubilair</t>
        </is>
      </c>
      <c r="B14" s="22">
        <f>COUNTIF(Afschrijvingsstaat!$C$3:$C$12,A14)</f>
        <v/>
      </c>
      <c r="C14" s="13">
        <f>SUMIF(Afschrijvingsstaat!$C$3:$C$12,A14,Afschrijvingsstaat!$E$3:$E$12)</f>
        <v/>
      </c>
      <c r="D14" s="13">
        <f>SUMIF(Afschrijvingsstaat!$C$3:$C$12,A14,Afschrijvingsstaat!$N$3:$N$12)</f>
        <v/>
      </c>
      <c r="E14" s="14">
        <f>IFERROR(AVERAGEIF(Afschrijvingsstaat!$C$3:$C$12,A14,Afschrijvingsstaat!$P$3:$P$12),0)</f>
        <v/>
      </c>
    </row>
    <row r="15">
      <c r="A15" s="4" t="inlineStr">
        <is>
          <t>Kantoorapparatuur</t>
        </is>
      </c>
      <c r="B15" s="21">
        <f>COUNTIF(Afschrijvingsstaat!$C$3:$C$12,A15)</f>
        <v/>
      </c>
      <c r="C15" s="8">
        <f>SUMIF(Afschrijvingsstaat!$C$3:$C$12,A15,Afschrijvingsstaat!$E$3:$E$12)</f>
        <v/>
      </c>
      <c r="D15" s="8">
        <f>SUMIF(Afschrijvingsstaat!$C$3:$C$12,A15,Afschrijvingsstaat!$N$3:$N$12)</f>
        <v/>
      </c>
      <c r="E15" s="10">
        <f>IFERROR(AVERAGEIF(Afschrijvingsstaat!$C$3:$C$12,A15,Afschrijvingsstaat!$P$3:$P$12),0)</f>
        <v/>
      </c>
    </row>
    <row r="16">
      <c r="A16" s="12" t="inlineStr">
        <is>
          <t>Telefonie</t>
        </is>
      </c>
      <c r="B16" s="22">
        <f>COUNTIF(Afschrijvingsstaat!$C$3:$C$12,A16)</f>
        <v/>
      </c>
      <c r="C16" s="13">
        <f>SUMIF(Afschrijvingsstaat!$C$3:$C$12,A16,Afschrijvingsstaat!$E$3:$E$12)</f>
        <v/>
      </c>
      <c r="D16" s="13">
        <f>SUMIF(Afschrijvingsstaat!$C$3:$C$12,A16,Afschrijvingsstaat!$N$3:$N$12)</f>
        <v/>
      </c>
      <c r="E16" s="14">
        <f>IFERROR(AVERAGEIF(Afschrijvingsstaat!$C$3:$C$12,A16,Afschrijvingsstaat!$P$3:$P$12),0)</f>
        <v/>
      </c>
    </row>
    <row r="17">
      <c r="A17" s="4" t="inlineStr">
        <is>
          <t>ICT-infrastructuur</t>
        </is>
      </c>
      <c r="B17" s="21">
        <f>COUNTIF(Afschrijvingsstaat!$C$3:$C$12,A17)</f>
        <v/>
      </c>
      <c r="C17" s="8">
        <f>SUMIF(Afschrijvingsstaat!$C$3:$C$12,A17,Afschrijvingsstaat!$E$3:$E$12)</f>
        <v/>
      </c>
      <c r="D17" s="8">
        <f>SUMIF(Afschrijvingsstaat!$C$3:$C$12,A17,Afschrijvingsstaat!$N$3:$N$12)</f>
        <v/>
      </c>
      <c r="E17" s="10">
        <f>IFERROR(AVERAGEIF(Afschrijvingsstaat!$C$3:$C$12,A17,Afschrijvingsstaat!$P$3:$P$12),0)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30" customWidth="1" min="3" max="3"/>
    <col width="30" customWidth="1" min="4" max="4"/>
  </cols>
  <sheetData>
    <row r="1" ht="26" customHeight="1">
      <c r="A1" s="15" t="inlineStr">
        <is>
          <t>Instructies - Afschrijvingsstaat Inventaris</t>
        </is>
      </c>
    </row>
    <row r="2"/>
    <row r="3">
      <c r="A3" s="16" t="inlineStr">
        <is>
          <t>Algemeen</t>
        </is>
      </c>
    </row>
    <row r="4" ht="30" customHeight="1">
      <c r="A4" s="23" t="n">
        <v>1</v>
      </c>
      <c r="B4" s="24" t="inlineStr">
        <is>
          <t>Vul alleen de gele cellen in (aankoopdatum, aanschafwaarde, btw-tarief, gebruiksduur, restwaarde).</t>
        </is>
      </c>
      <c r="C4" s="33" t="n"/>
      <c r="D4" s="34" t="n"/>
    </row>
    <row r="5" ht="30" customHeight="1">
      <c r="A5" s="27" t="n">
        <v>2</v>
      </c>
      <c r="B5" s="28" t="inlineStr">
        <is>
          <t>Controleer de aankoopdatum, gebruiksduur en restwaarde regelmatig op juistheid.</t>
        </is>
      </c>
      <c r="C5" s="33" t="n"/>
      <c r="D5" s="34" t="n"/>
    </row>
    <row r="6" ht="30" customHeight="1">
      <c r="A6" s="23" t="n">
        <v>3</v>
      </c>
      <c r="B6" s="24" t="inlineStr">
        <is>
          <t>De maandelijkse en cumulatieve afschrijving worden automatisch berekend op basis van lineaire afschrijving.</t>
        </is>
      </c>
      <c r="C6" s="33" t="n"/>
      <c r="D6" s="34" t="n"/>
    </row>
    <row r="7" ht="30" customHeight="1">
      <c r="A7" s="27" t="n">
        <v>4</v>
      </c>
      <c r="B7" s="28" t="inlineStr">
        <is>
          <t>Gebruik uitsluitend btw-tarieven van 21% of 9%, afhankelijk van het type inventaris.</t>
        </is>
      </c>
      <c r="C7" s="33" t="n"/>
      <c r="D7" s="34" t="n"/>
    </row>
    <row r="8" ht="30" customHeight="1">
      <c r="A8" s="23" t="n">
        <v>5</v>
      </c>
      <c r="B8" s="24" t="inlineStr">
        <is>
          <t>De boekwaarde kan nooit lager worden dan de ingevoerde restwaarde.</t>
        </is>
      </c>
      <c r="C8" s="33" t="n"/>
      <c r="D8" s="34" t="n"/>
    </row>
    <row r="9" ht="30" customHeight="1">
      <c r="A9" s="27" t="n">
        <v>6</v>
      </c>
      <c r="B9" s="28" t="inlineStr">
        <is>
          <t>De status 'Volledig afgeschreven' verschijnt automatisch zodra de boekwaarde de restwaarde bereikt.</t>
        </is>
      </c>
      <c r="C9" s="33" t="n"/>
      <c r="D9" s="34" t="n"/>
    </row>
    <row r="10" ht="30" customHeight="1">
      <c r="A10" s="23" t="n">
        <v>7</v>
      </c>
      <c r="B10" s="24" t="inlineStr">
        <is>
          <t>Gebruik het filter op de kop van de tabel om te sorteren of te filteren op categorie, status of leverancier.</t>
        </is>
      </c>
      <c r="C10" s="33" t="n"/>
      <c r="D10" s="34" t="n"/>
    </row>
    <row r="11" ht="30" customHeight="1">
      <c r="A11" s="27" t="n">
        <v>8</v>
      </c>
      <c r="B11" s="28" t="inlineStr">
        <is>
          <t>De Samenvatting-sheet toont automatisch bijgewerkte kerncijfers en grafieken op basis van de hoofdtabel.</t>
        </is>
      </c>
      <c r="C11" s="33" t="n"/>
      <c r="D11" s="34" t="n"/>
    </row>
    <row r="12" ht="30" customHeight="1">
      <c r="A12" s="23" t="n">
        <v>9</v>
      </c>
      <c r="B12" s="24" t="inlineStr">
        <is>
          <t>Wijzig geen formules in kolommen G, L, M, N, O en P; deze worden automatisch berekend.</t>
        </is>
      </c>
      <c r="C12" s="33" t="n"/>
      <c r="D12" s="34" t="n"/>
    </row>
    <row r="13" ht="30" customHeight="1">
      <c r="A13" s="27" t="n">
        <v>10</v>
      </c>
      <c r="B13" s="28" t="inlineStr">
        <is>
          <t>Dit sjabloon is geschikt voor zzp'ers, eenmanszaken en bv's die hun inventaris administreren.</t>
        </is>
      </c>
      <c r="C13" s="33" t="n"/>
      <c r="D13" s="34" t="n"/>
    </row>
    <row r="14"/>
    <row r="15">
      <c r="A15" s="16" t="inlineStr">
        <is>
          <t>Kolomtoelichting hoofdsheet</t>
        </is>
      </c>
    </row>
    <row r="16" ht="22" customHeight="1">
      <c r="A16" s="31" t="inlineStr">
        <is>
          <t>Inventaris-ID</t>
        </is>
      </c>
      <c r="B16" s="24" t="inlineStr">
        <is>
          <t>Unieke code per inventarisobject.</t>
        </is>
      </c>
      <c r="C16" s="33" t="n"/>
      <c r="D16" s="34" t="n"/>
    </row>
    <row r="17" ht="22" customHeight="1">
      <c r="A17" s="32" t="inlineStr">
        <is>
          <t>Omschrijving</t>
        </is>
      </c>
      <c r="B17" s="28" t="inlineStr">
        <is>
          <t>Naam of type van het inventarisobject.</t>
        </is>
      </c>
      <c r="C17" s="33" t="n"/>
      <c r="D17" s="34" t="n"/>
    </row>
    <row r="18" ht="22" customHeight="1">
      <c r="A18" s="31" t="inlineStr">
        <is>
          <t>Categorie</t>
        </is>
      </c>
      <c r="B18" s="24" t="inlineStr">
        <is>
          <t>Groepering, bijvoorbeeld ICT, Meubilair of Telefonie.</t>
        </is>
      </c>
      <c r="C18" s="33" t="n"/>
      <c r="D18" s="34" t="n"/>
    </row>
    <row r="19" ht="22" customHeight="1">
      <c r="A19" s="32" t="inlineStr">
        <is>
          <t>Aankoopdatum</t>
        </is>
      </c>
      <c r="B19" s="28" t="inlineStr">
        <is>
          <t>Datum van aanschaf, formaat DD-MM-JJJJ.</t>
        </is>
      </c>
      <c r="C19" s="33" t="n"/>
      <c r="D19" s="34" t="n"/>
    </row>
    <row r="20" ht="22" customHeight="1">
      <c r="A20" s="31" t="inlineStr">
        <is>
          <t>Aanschafwaarde excl. btw</t>
        </is>
      </c>
      <c r="B20" s="24" t="inlineStr">
        <is>
          <t>Inkoopprijs exclusief btw in euro's.</t>
        </is>
      </c>
      <c r="C20" s="33" t="n"/>
      <c r="D20" s="34" t="n"/>
    </row>
    <row r="21" ht="22" customHeight="1">
      <c r="A21" s="32" t="inlineStr">
        <is>
          <t>Btw-tarief</t>
        </is>
      </c>
      <c r="B21" s="28" t="inlineStr">
        <is>
          <t>21% of 9%, afhankelijk van het type inventaris.</t>
        </is>
      </c>
      <c r="C21" s="33" t="n"/>
      <c r="D21" s="34" t="n"/>
    </row>
    <row r="22" ht="22" customHeight="1">
      <c r="A22" s="31" t="inlineStr">
        <is>
          <t>Btw-bedrag</t>
        </is>
      </c>
      <c r="B22" s="24" t="inlineStr">
        <is>
          <t>Automatisch berekend: aanschafwaarde maal btw-tarief.</t>
        </is>
      </c>
      <c r="C22" s="33" t="n"/>
      <c r="D22" s="34" t="n"/>
    </row>
    <row r="23" ht="22" customHeight="1">
      <c r="A23" s="32" t="inlineStr">
        <is>
          <t>Gebruiksduur (maanden)</t>
        </is>
      </c>
      <c r="B23" s="28" t="inlineStr">
        <is>
          <t>Verwachte economische levensduur in maanden.</t>
        </is>
      </c>
      <c r="C23" s="33" t="n"/>
      <c r="D23" s="34" t="n"/>
    </row>
    <row r="24" ht="22" customHeight="1">
      <c r="A24" s="31" t="inlineStr">
        <is>
          <t>Restwaarde</t>
        </is>
      </c>
      <c r="B24" s="24" t="inlineStr">
        <is>
          <t>Geschatte waarde aan het einde van de gebruiksduur.</t>
        </is>
      </c>
      <c r="C24" s="33" t="n"/>
      <c r="D24" s="34" t="n"/>
    </row>
    <row r="25" ht="22" customHeight="1">
      <c r="A25" s="32" t="inlineStr">
        <is>
          <t>Boekwaarde</t>
        </is>
      </c>
      <c r="B25" s="28" t="inlineStr">
        <is>
          <t>Actuele waarde: aanschafwaarde minus afschrijving t/m vandaag.</t>
        </is>
      </c>
      <c r="C25" s="33" t="n"/>
      <c r="D25" s="34" t="n"/>
    </row>
  </sheetData>
  <mergeCells count="21">
    <mergeCell ref="A1:D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2026-07-02T20:33:16Z</dcterms:created>
  <dcterms:modified xmlns:dcterms="http://purl.org/dc/terms/" xmlns:xsi="http://www.w3.org/2001/XMLSchema-instance" xsi:type="dcterms:W3CDTF">2026-07-02T20:33:16Z</dcterms:modified>
</cp:coreProperties>
</file>