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er" sheetId="1" state="visible" r:id="rId1"/>
    <sheet xmlns:r="http://schemas.openxmlformats.org/officeDocument/2006/relationships" name="Samenvatting" sheetId="2" state="visible" r:id="rId2"/>
    <sheet xmlns:r="http://schemas.openxmlformats.org/officeDocument/2006/relationships" name="Handleidi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-mm-yyyy"/>
    <numFmt numFmtId="165" formatCode="&quot;€&quot; #.##0,00"/>
  </numFmts>
  <fonts count="6">
    <font>
      <name val="Calibri"/>
      <family val="2"/>
      <color theme="1"/>
      <sz val="11"/>
      <scheme val="minor"/>
    </font>
    <font>
      <b val="1"/>
      <color rgb="001E293B"/>
      <sz val="16"/>
    </font>
    <font>
      <b val="1"/>
      <color rgb="00FFFFFF"/>
      <sz val="11"/>
    </font>
    <font>
      <b val="1"/>
      <color rgb="001F2937"/>
      <sz val="10"/>
    </font>
    <font>
      <b val="1"/>
      <color rgb="00C8102E"/>
      <sz val="12"/>
    </font>
    <font>
      <color rgb="001F2937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2" fontId="0" fillId="0" borderId="0" pivotButton="0" quotePrefix="0" xfId="0"/>
    <xf numFmtId="165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1" fontId="4" fillId="5" borderId="1" applyAlignment="1" pivotButton="0" quotePrefix="0" xfId="0">
      <alignment horizontal="center" vertical="center" wrapText="1"/>
    </xf>
    <xf numFmtId="2" fontId="4" fillId="5" borderId="1" applyAlignment="1" pivotButton="0" quotePrefix="0" xfId="0">
      <alignment horizontal="center" vertical="center" wrapText="1"/>
    </xf>
    <xf numFmtId="9" fontId="4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2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2" fontId="0" fillId="5" borderId="1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left" vertical="center" wrapText="1"/>
    </xf>
    <xf numFmtId="0" fontId="5" fillId="3" borderId="0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16A34A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1F2937"/>
      </font>
      <fill>
        <patternFill patternType="solid">
          <fgColor rgb="00FDE68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Gemiddelde score per medewerker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'Samenvatting'!B12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'Samenvatting'!$A$13:$A$21</f>
            </numRef>
          </cat>
          <val>
            <numRef>
              <f>'Samenvatting'!$B$13:$B$21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Medewerker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Gemiddelde score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Verdeling beoordelingen</a:t>
            </a:r>
          </a:p>
        </rich>
      </tx>
    </title>
    <plotArea>
      <pieChart>
        <varyColors val="1"/>
        <ser>
          <idx val="0"/>
          <order val="0"/>
          <tx>
            <strRef>
              <f>'Samenvatting'!G12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'Samenvatting'!$F$13:$F$16</f>
            </numRef>
          </cat>
          <val>
            <numRef>
              <f>'Samenvatting'!$G$13:$G$16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Gemiddelde score per periode</a:t>
            </a:r>
          </a:p>
        </rich>
      </tx>
    </title>
    <plotArea>
      <lineChart>
        <grouping val="standard"/>
        <ser>
          <idx val="0"/>
          <order val="0"/>
          <tx>
            <strRef>
              <f>'Samenvatting'!B25</f>
            </strRef>
          </tx>
          <spPr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'Samenvatting'!$A$26:$A$29</f>
            </numRef>
          </cat>
          <val>
            <numRef>
              <f>'Samenvatting'!$B$26:$B$29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Periode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Gemiddelde score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8</col>
      <colOff>0</colOff>
      <row>2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18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8</col>
      <colOff>0</colOff>
      <row>34</row>
      <rowOff>0</rowOff>
    </from>
    <ext cx="57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22" customWidth="1" min="3" max="3"/>
    <col width="14" customWidth="1" min="4" max="4"/>
    <col width="16" customWidth="1" min="5" max="5"/>
    <col width="12" customWidth="1" min="6" max="6"/>
    <col width="13" customWidth="1" min="7" max="7"/>
    <col width="13" customWidth="1" min="8" max="8"/>
    <col width="15" customWidth="1" min="9" max="9"/>
    <col width="16" customWidth="1" min="10" max="10"/>
    <col width="14" customWidth="1" min="11" max="11"/>
    <col width="12" customWidth="1" min="12" max="12"/>
    <col width="14" customWidth="1" min="13" max="13"/>
    <col width="12" customWidth="1" min="14" max="14"/>
    <col width="14" customWidth="1" min="15" max="15"/>
    <col width="13" customWidth="1" min="16" max="16"/>
    <col width="26" customWidth="1" min="17" max="17"/>
    <col width="28" customWidth="1" min="18" max="18"/>
    <col width="16" customWidth="1" min="19" max="19"/>
    <col width="15" customWidth="1" min="20" max="20"/>
    <col width="13" customWidth="1" min="21" max="21"/>
  </cols>
  <sheetData>
    <row r="1" ht="26" customHeight="1">
      <c r="A1" s="1" t="inlineStr">
        <is>
          <t>Beoordelingsgesprek Scoreformulier 2026</t>
        </is>
      </c>
    </row>
    <row r="2" ht="34" customHeight="1">
      <c r="A2" s="2" t="inlineStr">
        <is>
          <t>Gespreksdatum</t>
        </is>
      </c>
      <c r="B2" s="2" t="inlineStr">
        <is>
          <t>Medewerker</t>
        </is>
      </c>
      <c r="C2" s="2" t="inlineStr">
        <is>
          <t>Functie</t>
        </is>
      </c>
      <c r="D2" s="2" t="inlineStr">
        <is>
          <t>Afdeling</t>
        </is>
      </c>
      <c r="E2" s="2" t="inlineStr">
        <is>
          <t>Beoordelaar</t>
        </is>
      </c>
      <c r="F2" s="2" t="inlineStr">
        <is>
          <t>Periode</t>
        </is>
      </c>
      <c r="G2" s="2" t="inlineStr">
        <is>
          <t>Communicatie (1-5)</t>
        </is>
      </c>
      <c r="H2" s="2" t="inlineStr">
        <is>
          <t>Samenwerking (1-5)</t>
        </is>
      </c>
      <c r="I2" s="2" t="inlineStr">
        <is>
          <t>Resultaatgerichtheid (1-5)</t>
        </is>
      </c>
      <c r="J2" s="2" t="inlineStr">
        <is>
          <t>Vakinhoudelijke kennis (1-5)</t>
        </is>
      </c>
      <c r="K2" s="2" t="inlineStr">
        <is>
          <t>Betrouwbaarheid (1-5)</t>
        </is>
      </c>
      <c r="L2" s="2" t="inlineStr">
        <is>
          <t>Initiatief (1-5)</t>
        </is>
      </c>
      <c r="M2" s="2" t="inlineStr">
        <is>
          <t>Klantgerichtheid (1-5)</t>
        </is>
      </c>
      <c r="N2" s="2" t="inlineStr">
        <is>
          <t>Totaalscore</t>
        </is>
      </c>
      <c r="O2" s="2" t="inlineStr">
        <is>
          <t>Gemiddelde score</t>
        </is>
      </c>
      <c r="P2" s="2" t="inlineStr">
        <is>
          <t>Beoordeling</t>
        </is>
      </c>
      <c r="Q2" s="2" t="inlineStr">
        <is>
          <t>Verbeterpunt</t>
        </is>
      </c>
      <c r="R2" s="2" t="inlineStr">
        <is>
          <t>Ontwikkelactie</t>
        </is>
      </c>
      <c r="S2" s="2" t="inlineStr">
        <is>
          <t>Opleidingsbudget (€)</t>
        </is>
      </c>
      <c r="T2" s="2" t="inlineStr">
        <is>
          <t>Status opvolging</t>
        </is>
      </c>
      <c r="U2" s="2" t="inlineStr">
        <is>
          <t>Gewogen score</t>
        </is>
      </c>
    </row>
    <row r="3">
      <c r="A3" s="24" t="n">
        <v>46034</v>
      </c>
      <c r="B3" s="4" t="inlineStr">
        <is>
          <t>Sanne de Vries</t>
        </is>
      </c>
      <c r="C3" s="4" t="inlineStr">
        <is>
          <t>HR-adviseur</t>
        </is>
      </c>
      <c r="D3" s="4" t="inlineStr">
        <is>
          <t>Amsterdam</t>
        </is>
      </c>
      <c r="E3" s="4" t="inlineStr">
        <is>
          <t>Martijn Bakker</t>
        </is>
      </c>
      <c r="F3" s="5" t="inlineStr">
        <is>
          <t>Q1 2026</t>
        </is>
      </c>
      <c r="G3" s="5" t="n">
        <v>5</v>
      </c>
      <c r="H3" s="5" t="n">
        <v>5</v>
      </c>
      <c r="I3" s="5" t="n">
        <v>4</v>
      </c>
      <c r="J3" s="5" t="n">
        <v>5</v>
      </c>
      <c r="K3" s="5" t="n">
        <v>4</v>
      </c>
      <c r="L3" s="5" t="n">
        <v>5</v>
      </c>
      <c r="M3" s="5" t="n">
        <v>5</v>
      </c>
      <c r="N3" s="6">
        <f>SUM(G3:M3)</f>
        <v/>
      </c>
      <c r="O3" s="7">
        <f>AVERAGE(G3:M3)</f>
        <v/>
      </c>
      <c r="P3" s="6">
        <f>IF(N3&gt;=32,"Uitstekend",IF(N3&gt;=26,"Goed",IF(N3&gt;=20,"Voldoende","Onvoldoende")))</f>
        <v/>
      </c>
      <c r="Q3" s="4" t="inlineStr">
        <is>
          <t>Strategisch overzicht verdiepen</t>
        </is>
      </c>
      <c r="R3" s="4" t="inlineStr">
        <is>
          <t>Doorgroeiplan naar senior HR-adviseur</t>
        </is>
      </c>
      <c r="S3" s="25" t="n">
        <v>1500</v>
      </c>
      <c r="T3" s="6">
        <f>IF(O3&lt;3,"Actie vereist","Op schema")</f>
        <v/>
      </c>
      <c r="U3" s="6">
        <f>ROUND((H3*1.2+I3*1.2+G3+J3+K3+L3+M3)/7.4,2)</f>
        <v/>
      </c>
    </row>
    <row r="4">
      <c r="A4" s="24" t="n">
        <v>46036</v>
      </c>
      <c r="B4" s="4" t="inlineStr">
        <is>
          <t>Daan Jansen</t>
        </is>
      </c>
      <c r="C4" s="4" t="inlineStr">
        <is>
          <t>Accountmanager</t>
        </is>
      </c>
      <c r="D4" s="4" t="inlineStr">
        <is>
          <t>Rotterdam</t>
        </is>
      </c>
      <c r="E4" s="4" t="inlineStr">
        <is>
          <t>Sophie Visser</t>
        </is>
      </c>
      <c r="F4" s="5" t="inlineStr">
        <is>
          <t>Q1 2026</t>
        </is>
      </c>
      <c r="G4" s="5" t="n">
        <v>4</v>
      </c>
      <c r="H4" s="5" t="n">
        <v>3</v>
      </c>
      <c r="I4" s="5" t="n">
        <v>4</v>
      </c>
      <c r="J4" s="5" t="n">
        <v>3</v>
      </c>
      <c r="K4" s="5" t="n">
        <v>4</v>
      </c>
      <c r="L4" s="5" t="n">
        <v>3</v>
      </c>
      <c r="M4" s="5" t="n">
        <v>4</v>
      </c>
      <c r="N4" s="9">
        <f>SUM(G4:M4)</f>
        <v/>
      </c>
      <c r="O4" s="7">
        <f>AVERAGE(G4:M4)</f>
        <v/>
      </c>
      <c r="P4" s="9">
        <f>IF(N4&gt;=32,"Uitstekend",IF(N4&gt;=26,"Goed",IF(N4&gt;=20,"Voldoende","Onvoldoende")))</f>
        <v/>
      </c>
      <c r="Q4" s="4" t="inlineStr">
        <is>
          <t>Onderhandelingsvaardigheden</t>
        </is>
      </c>
      <c r="R4" s="4" t="inlineStr">
        <is>
          <t>Training onderhandelen</t>
        </is>
      </c>
      <c r="S4" s="25" t="n">
        <v>800</v>
      </c>
      <c r="T4" s="9">
        <f>IF(O4&lt;3,"Actie vereist","Op schema")</f>
        <v/>
      </c>
      <c r="U4" s="9">
        <f>ROUND((H4*1.2+I4*1.2+G4+J4+K4+L4+M4)/7.4,2)</f>
        <v/>
      </c>
    </row>
    <row r="5">
      <c r="A5" s="24" t="n">
        <v>46042</v>
      </c>
      <c r="B5" s="4" t="inlineStr">
        <is>
          <t>Emma Smit</t>
        </is>
      </c>
      <c r="C5" s="4" t="inlineStr">
        <is>
          <t>Financieel administrateur</t>
        </is>
      </c>
      <c r="D5" s="4" t="inlineStr">
        <is>
          <t>Utrecht</t>
        </is>
      </c>
      <c r="E5" s="4" t="inlineStr">
        <is>
          <t>Lars de Boer</t>
        </is>
      </c>
      <c r="F5" s="5" t="inlineStr">
        <is>
          <t>Q1 2026</t>
        </is>
      </c>
      <c r="G5" s="5" t="n">
        <v>4</v>
      </c>
      <c r="H5" s="5" t="n">
        <v>4</v>
      </c>
      <c r="I5" s="5" t="n">
        <v>4</v>
      </c>
      <c r="J5" s="5" t="n">
        <v>4</v>
      </c>
      <c r="K5" s="5" t="n">
        <v>4</v>
      </c>
      <c r="L5" s="5" t="n">
        <v>4</v>
      </c>
      <c r="M5" s="5" t="n">
        <v>4</v>
      </c>
      <c r="N5" s="6">
        <f>SUM(G5:M5)</f>
        <v/>
      </c>
      <c r="O5" s="7">
        <f>AVERAGE(G5:M5)</f>
        <v/>
      </c>
      <c r="P5" s="6">
        <f>IF(N5&gt;=32,"Uitstekend",IF(N5&gt;=26,"Goed",IF(N5&gt;=20,"Voldoende","Onvoldoende")))</f>
        <v/>
      </c>
      <c r="Q5" s="4" t="inlineStr">
        <is>
          <t>Excel en AFAS kennis</t>
        </is>
      </c>
      <c r="R5" s="4" t="inlineStr">
        <is>
          <t>Verdieping Excel/AFAS</t>
        </is>
      </c>
      <c r="S5" s="25" t="n">
        <v>1200</v>
      </c>
      <c r="T5" s="6">
        <f>IF(O5&lt;3,"Actie vereist","Op schema")</f>
        <v/>
      </c>
      <c r="U5" s="6">
        <f>ROUND((H5*1.2+I5*1.2+G5+J5+K5+L5+M5)/7.4,2)</f>
        <v/>
      </c>
    </row>
    <row r="6">
      <c r="A6" s="24" t="n">
        <v>46044</v>
      </c>
      <c r="B6" s="4" t="inlineStr">
        <is>
          <t>Bram Willems</t>
        </is>
      </c>
      <c r="C6" s="4" t="inlineStr">
        <is>
          <t>Teamleider productie</t>
        </is>
      </c>
      <c r="D6" s="4" t="inlineStr">
        <is>
          <t>Eindhoven</t>
        </is>
      </c>
      <c r="E6" s="4" t="inlineStr">
        <is>
          <t>Julia Peters</t>
        </is>
      </c>
      <c r="F6" s="5" t="inlineStr">
        <is>
          <t>Q1 2026</t>
        </is>
      </c>
      <c r="G6" s="5" t="n">
        <v>3</v>
      </c>
      <c r="H6" s="5" t="n">
        <v>2</v>
      </c>
      <c r="I6" s="5" t="n">
        <v>3</v>
      </c>
      <c r="J6" s="5" t="n">
        <v>2</v>
      </c>
      <c r="K6" s="5" t="n">
        <v>3</v>
      </c>
      <c r="L6" s="5" t="n">
        <v>2</v>
      </c>
      <c r="M6" s="5" t="n">
        <v>3</v>
      </c>
      <c r="N6" s="9">
        <f>SUM(G6:M6)</f>
        <v/>
      </c>
      <c r="O6" s="7">
        <f>AVERAGE(G6:M6)</f>
        <v/>
      </c>
      <c r="P6" s="9">
        <f>IF(N6&gt;=32,"Uitstekend",IF(N6&gt;=26,"Goed",IF(N6&gt;=20,"Voldoende","Onvoldoende")))</f>
        <v/>
      </c>
      <c r="Q6" s="4" t="inlineStr">
        <is>
          <t>Leidinggevende vaardigheden</t>
        </is>
      </c>
      <c r="R6" s="4" t="inlineStr">
        <is>
          <t>Leiderschapstraject</t>
        </is>
      </c>
      <c r="S6" s="25" t="n">
        <v>500</v>
      </c>
      <c r="T6" s="9">
        <f>IF(O6&lt;3,"Actie vereist","Op schema")</f>
        <v/>
      </c>
      <c r="U6" s="9">
        <f>ROUND((H6*1.2+I6*1.2+G6+J6+K6+L6+M6)/7.4,2)</f>
        <v/>
      </c>
    </row>
    <row r="7">
      <c r="A7" s="24" t="n">
        <v>46050</v>
      </c>
      <c r="B7" s="4" t="inlineStr">
        <is>
          <t>Lieke van Dijk</t>
        </is>
      </c>
      <c r="C7" s="4" t="inlineStr">
        <is>
          <t>Customer Support</t>
        </is>
      </c>
      <c r="D7" s="4" t="inlineStr">
        <is>
          <t>Groningen</t>
        </is>
      </c>
      <c r="E7" s="4" t="inlineStr">
        <is>
          <t>Ruben Kuiper</t>
        </is>
      </c>
      <c r="F7" s="5" t="inlineStr">
        <is>
          <t>Q1 2026</t>
        </is>
      </c>
      <c r="G7" s="5" t="n">
        <v>5</v>
      </c>
      <c r="H7" s="5" t="n">
        <v>4</v>
      </c>
      <c r="I7" s="5" t="n">
        <v>5</v>
      </c>
      <c r="J7" s="5" t="n">
        <v>4</v>
      </c>
      <c r="K7" s="5" t="n">
        <v>5</v>
      </c>
      <c r="L7" s="5" t="n">
        <v>4</v>
      </c>
      <c r="M7" s="5" t="n">
        <v>5</v>
      </c>
      <c r="N7" s="6">
        <f>SUM(G7:M7)</f>
        <v/>
      </c>
      <c r="O7" s="7">
        <f>AVERAGE(G7:M7)</f>
        <v/>
      </c>
      <c r="P7" s="6">
        <f>IF(N7&gt;=32,"Uitstekend",IF(N7&gt;=26,"Goed",IF(N7&gt;=20,"Voldoende","Onvoldoende")))</f>
        <v/>
      </c>
      <c r="Q7" s="4" t="inlineStr">
        <is>
          <t>Complexe casussen zelfstandig oplossen</t>
        </is>
      </c>
      <c r="R7" s="4" t="inlineStr">
        <is>
          <t>Doorgroei naar senior</t>
        </is>
      </c>
      <c r="S7" s="25" t="n">
        <v>2000</v>
      </c>
      <c r="T7" s="6">
        <f>IF(O7&lt;3,"Actie vereist","Op schema")</f>
        <v/>
      </c>
      <c r="U7" s="6">
        <f>ROUND((H7*1.2+I7*1.2+G7+J7+K7+L7+M7)/7.4,2)</f>
        <v/>
      </c>
    </row>
    <row r="8">
      <c r="A8" s="24" t="n">
        <v>46058</v>
      </c>
      <c r="B8" s="4" t="inlineStr">
        <is>
          <t>Thijs van Leeuwen</t>
        </is>
      </c>
      <c r="C8" s="4" t="inlineStr">
        <is>
          <t>Marketing specialist</t>
        </is>
      </c>
      <c r="D8" s="4" t="inlineStr">
        <is>
          <t>Den Haag</t>
        </is>
      </c>
      <c r="E8" s="4" t="inlineStr">
        <is>
          <t>Emma Smit</t>
        </is>
      </c>
      <c r="F8" s="5" t="inlineStr">
        <is>
          <t>Q1 2026</t>
        </is>
      </c>
      <c r="G8" s="5" t="n">
        <v>3</v>
      </c>
      <c r="H8" s="5" t="n">
        <v>4</v>
      </c>
      <c r="I8" s="5" t="n">
        <v>3</v>
      </c>
      <c r="J8" s="5" t="n">
        <v>4</v>
      </c>
      <c r="K8" s="5" t="n">
        <v>3</v>
      </c>
      <c r="L8" s="5" t="n">
        <v>4</v>
      </c>
      <c r="M8" s="5" t="n">
        <v>3</v>
      </c>
      <c r="N8" s="9">
        <f>SUM(G8:M8)</f>
        <v/>
      </c>
      <c r="O8" s="7">
        <f>AVERAGE(G8:M8)</f>
        <v/>
      </c>
      <c r="P8" s="9">
        <f>IF(N8&gt;=32,"Uitstekend",IF(N8&gt;=26,"Goed",IF(N8&gt;=20,"Voldoende","Onvoldoende")))</f>
        <v/>
      </c>
      <c r="Q8" s="4" t="inlineStr">
        <is>
          <t>Campagneplanning</t>
        </is>
      </c>
      <c r="R8" s="4" t="inlineStr">
        <is>
          <t>Campagneplanning verbeteren</t>
        </is>
      </c>
      <c r="S8" s="25" t="n">
        <v>900</v>
      </c>
      <c r="T8" s="9">
        <f>IF(O8&lt;3,"Actie vereist","Op schema")</f>
        <v/>
      </c>
      <c r="U8" s="9">
        <f>ROUND((H8*1.2+I8*1.2+G8+J8+K8+L8+M8)/7.4,2)</f>
        <v/>
      </c>
    </row>
    <row r="9">
      <c r="A9" s="24" t="n">
        <v>46064</v>
      </c>
      <c r="B9" s="4" t="inlineStr">
        <is>
          <t>Sophie Bakker</t>
        </is>
      </c>
      <c r="C9" s="4" t="inlineStr">
        <is>
          <t>Logistiek coördinator</t>
        </is>
      </c>
      <c r="D9" s="4" t="inlineStr">
        <is>
          <t>Tilburg</t>
        </is>
      </c>
      <c r="E9" s="4" t="inlineStr">
        <is>
          <t>Daan Jansen</t>
        </is>
      </c>
      <c r="F9" s="5" t="inlineStr">
        <is>
          <t>Q1 2026</t>
        </is>
      </c>
      <c r="G9" s="5" t="n">
        <v>4</v>
      </c>
      <c r="H9" s="5" t="n">
        <v>4</v>
      </c>
      <c r="I9" s="5" t="n">
        <v>3</v>
      </c>
      <c r="J9" s="5" t="n">
        <v>4</v>
      </c>
      <c r="K9" s="5" t="n">
        <v>4</v>
      </c>
      <c r="L9" s="5" t="n">
        <v>4</v>
      </c>
      <c r="M9" s="5" t="n">
        <v>4</v>
      </c>
      <c r="N9" s="6">
        <f>SUM(G9:M9)</f>
        <v/>
      </c>
      <c r="O9" s="7">
        <f>AVERAGE(G9:M9)</f>
        <v/>
      </c>
      <c r="P9" s="6">
        <f>IF(N9&gt;=32,"Uitstekend",IF(N9&gt;=26,"Goed",IF(N9&gt;=20,"Voldoende","Onvoldoende")))</f>
        <v/>
      </c>
      <c r="Q9" s="4" t="inlineStr">
        <is>
          <t>Procesbeheersing</t>
        </is>
      </c>
      <c r="R9" s="4" t="inlineStr">
        <is>
          <t>Procesoptimalisatie</t>
        </is>
      </c>
      <c r="S9" s="25" t="n">
        <v>1000</v>
      </c>
      <c r="T9" s="6">
        <f>IF(O9&lt;3,"Actie vereist","Op schema")</f>
        <v/>
      </c>
      <c r="U9" s="6">
        <f>ROUND((H9*1.2+I9*1.2+G9+J9+K9+L9+M9)/7.4,2)</f>
        <v/>
      </c>
    </row>
    <row r="10">
      <c r="A10" s="24" t="n">
        <v>46071</v>
      </c>
      <c r="B10" s="4" t="inlineStr">
        <is>
          <t>Lars Meijer</t>
        </is>
      </c>
      <c r="C10" s="4" t="inlineStr">
        <is>
          <t>IT support engineer</t>
        </is>
      </c>
      <c r="D10" s="4" t="inlineStr">
        <is>
          <t>Nijmegen</t>
        </is>
      </c>
      <c r="E10" s="4" t="inlineStr">
        <is>
          <t>Sanne de Vries</t>
        </is>
      </c>
      <c r="F10" s="5" t="inlineStr">
        <is>
          <t>Q1 2026</t>
        </is>
      </c>
      <c r="G10" s="5" t="n">
        <v>5</v>
      </c>
      <c r="H10" s="5" t="n">
        <v>5</v>
      </c>
      <c r="I10" s="5" t="n">
        <v>5</v>
      </c>
      <c r="J10" s="5" t="n">
        <v>5</v>
      </c>
      <c r="K10" s="5" t="n">
        <v>5</v>
      </c>
      <c r="L10" s="5" t="n">
        <v>5</v>
      </c>
      <c r="M10" s="5" t="n">
        <v>5</v>
      </c>
      <c r="N10" s="9">
        <f>SUM(G10:M10)</f>
        <v/>
      </c>
      <c r="O10" s="7">
        <f>AVERAGE(G10:M10)</f>
        <v/>
      </c>
      <c r="P10" s="9">
        <f>IF(N10&gt;=32,"Uitstekend",IF(N10&gt;=26,"Goed",IF(N10&gt;=20,"Voldoende","Onvoldoende")))</f>
        <v/>
      </c>
      <c r="Q10" s="4" t="inlineStr">
        <is>
          <t>Kennis delen met team</t>
        </is>
      </c>
      <c r="R10" s="4" t="inlineStr">
        <is>
          <t>Kennisdeling team</t>
        </is>
      </c>
      <c r="S10" s="25" t="n">
        <v>2500</v>
      </c>
      <c r="T10" s="9">
        <f>IF(O10&lt;3,"Actie vereist","Op schema")</f>
        <v/>
      </c>
      <c r="U10" s="9">
        <f>ROUND((H10*1.2+I10*1.2+G10+J10+K10+L10+M10)/7.4,2)</f>
        <v/>
      </c>
    </row>
    <row r="11">
      <c r="A11" s="24" t="n">
        <v>46077</v>
      </c>
      <c r="B11" s="4" t="inlineStr">
        <is>
          <t>Ruben de Jong</t>
        </is>
      </c>
      <c r="C11" s="4" t="inlineStr">
        <is>
          <t>Commercieel medewerker</t>
        </is>
      </c>
      <c r="D11" s="4" t="inlineStr">
        <is>
          <t>Breda</t>
        </is>
      </c>
      <c r="E11" s="4" t="inlineStr">
        <is>
          <t>Bram Willems</t>
        </is>
      </c>
      <c r="F11" s="5" t="inlineStr">
        <is>
          <t>Q1 2026</t>
        </is>
      </c>
      <c r="G11" s="5" t="n">
        <v>3</v>
      </c>
      <c r="H11" s="5" t="n">
        <v>3</v>
      </c>
      <c r="I11" s="5" t="n">
        <v>3</v>
      </c>
      <c r="J11" s="5" t="n">
        <v>3</v>
      </c>
      <c r="K11" s="5" t="n">
        <v>3</v>
      </c>
      <c r="L11" s="5" t="n">
        <v>3</v>
      </c>
      <c r="M11" s="5" t="n">
        <v>3</v>
      </c>
      <c r="N11" s="6">
        <f>SUM(G11:M11)</f>
        <v/>
      </c>
      <c r="O11" s="7">
        <f>AVERAGE(G11:M11)</f>
        <v/>
      </c>
      <c r="P11" s="6">
        <f>IF(N11&gt;=32,"Uitstekend",IF(N11&gt;=26,"Goed",IF(N11&gt;=20,"Voldoende","Onvoldoende")))</f>
        <v/>
      </c>
      <c r="Q11" s="4" t="inlineStr">
        <is>
          <t>Klantrelaties verstevigen</t>
        </is>
      </c>
      <c r="R11" s="4" t="inlineStr">
        <is>
          <t>Klantenbinding verbeteren</t>
        </is>
      </c>
      <c r="S11" s="25" t="n">
        <v>600</v>
      </c>
      <c r="T11" s="6">
        <f>IF(O11&lt;3,"Actie vereist","Op schema")</f>
        <v/>
      </c>
      <c r="U11" s="6">
        <f>ROUND((H11*1.2+I11*1.2+G11+J11+K11+L11+M11)/7.4,2)</f>
        <v/>
      </c>
    </row>
  </sheetData>
  <mergeCells count="1">
    <mergeCell ref="A1:U1"/>
  </mergeCells>
  <conditionalFormatting sqref="P3:P11">
    <cfRule type="expression" priority="1" dxfId="0" stopIfTrue="1">
      <formula>P3="Uitstekend"</formula>
    </cfRule>
    <cfRule type="expression" priority="2" dxfId="1" stopIfTrue="1">
      <formula>P3="Onvoldoende"</formula>
    </cfRule>
    <cfRule type="expression" priority="3" dxfId="2" stopIfTrue="1">
      <formula>P3="Voldoende"</formula>
    </cfRule>
  </conditionalFormatting>
  <conditionalFormatting sqref="T3:T11">
    <cfRule type="expression" priority="4" dxfId="1" stopIfTrue="1">
      <formula>T3="Actie vereist"</formula>
    </cfRule>
    <cfRule type="expression" priority="5" dxfId="0" stopIfTrue="1">
      <formula>T3="Op schema"</formula>
    </cfRule>
  </conditionalFormatting>
  <dataValidations count="1">
    <dataValidation sqref="G3:M31" showErrorMessage="1" showInputMessage="1" allowBlank="1" type="list">
      <formula1>"1,2,3,4,5"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4" customWidth="1" min="3" max="3"/>
    <col width="16" customWidth="1" min="4" max="4"/>
    <col width="4" customWidth="1" min="5" max="5"/>
    <col width="16" customWidth="1" min="6" max="6"/>
    <col width="12" customWidth="1" min="7" max="7"/>
  </cols>
  <sheetData>
    <row r="1" ht="26" customHeight="1">
      <c r="A1" s="1" t="inlineStr">
        <is>
          <t>Samenvatting - Beoordelingsgesprekken 2026</t>
        </is>
      </c>
    </row>
    <row r="2"/>
    <row r="3" ht="20" customHeight="1">
      <c r="A3" s="10" t="inlineStr">
        <is>
          <t>Kerncijfers</t>
        </is>
      </c>
    </row>
    <row r="4" ht="20" customHeight="1">
      <c r="A4" s="11" t="inlineStr">
        <is>
          <t>Aantal gesprekken</t>
        </is>
      </c>
      <c r="B4" s="12" t="n"/>
      <c r="C4" s="13" t="n"/>
      <c r="D4" s="14">
        <f>COUNTIF(Invoer!A3:A61,"&lt;&gt;")</f>
        <v/>
      </c>
    </row>
    <row r="5" ht="20" customHeight="1">
      <c r="A5" s="11" t="inlineStr">
        <is>
          <t>Gemiddelde totaalscore</t>
        </is>
      </c>
      <c r="B5" s="12" t="n"/>
      <c r="C5" s="13" t="n"/>
      <c r="D5" s="15">
        <f>IFERROR(AVERAGE(Invoer!N3:N61),0)</f>
        <v/>
      </c>
    </row>
    <row r="6" ht="20" customHeight="1">
      <c r="A6" s="11" t="inlineStr">
        <is>
          <t>Aantal "Uitstekend"</t>
        </is>
      </c>
      <c r="B6" s="12" t="n"/>
      <c r="C6" s="13" t="n"/>
      <c r="D6" s="14">
        <f>COUNTIF(Invoer!P3:P61,"Uitstekend")</f>
        <v/>
      </c>
    </row>
    <row r="7" ht="20" customHeight="1">
      <c r="A7" s="11" t="inlineStr">
        <is>
          <t>Aantal "Onvoldoende"</t>
        </is>
      </c>
      <c r="B7" s="12" t="n"/>
      <c r="C7" s="13" t="n"/>
      <c r="D7" s="14">
        <f>COUNTIF(Invoer!P3:P61,"Onvoldoende")</f>
        <v/>
      </c>
    </row>
    <row r="8" ht="20" customHeight="1">
      <c r="A8" s="11" t="inlineStr">
        <is>
          <t>% gesprekken met actie vereist</t>
        </is>
      </c>
      <c r="B8" s="12" t="n"/>
      <c r="C8" s="13" t="n"/>
      <c r="D8" s="16">
        <f>IFERROR(COUNTIF(Invoer!T3:T61,"Actie vereist")/COUNTIF(Invoer!A3:A61,"&lt;&gt;"),0)</f>
        <v/>
      </c>
    </row>
    <row r="9" ht="20" customHeight="1">
      <c r="A9" s="11" t="inlineStr">
        <is>
          <t>Gemiddeld opleidingsbudget</t>
        </is>
      </c>
      <c r="B9" s="12" t="n"/>
      <c r="C9" s="13" t="n"/>
      <c r="D9" s="26">
        <f>IFERROR(AVERAGE(Invoer!S3:S61),0)</f>
        <v/>
      </c>
    </row>
    <row r="10"/>
    <row r="11">
      <c r="A11" s="10" t="inlineStr">
        <is>
          <t>Gemiddelde score per medewerker</t>
        </is>
      </c>
      <c r="F11" s="10" t="inlineStr">
        <is>
          <t>Verdeling beoordelingen</t>
        </is>
      </c>
    </row>
    <row r="12">
      <c r="A12" s="2" t="inlineStr">
        <is>
          <t>Medewerker</t>
        </is>
      </c>
      <c r="B12" s="2" t="inlineStr">
        <is>
          <t>Gemiddelde score</t>
        </is>
      </c>
      <c r="F12" s="2" t="inlineStr">
        <is>
          <t>Beoordeling</t>
        </is>
      </c>
      <c r="G12" s="2" t="inlineStr">
        <is>
          <t>Aantal</t>
        </is>
      </c>
    </row>
    <row r="13">
      <c r="A13" s="18">
        <f>Invoer!B3</f>
        <v/>
      </c>
      <c r="B13" s="19">
        <f>Invoer!O3</f>
        <v/>
      </c>
      <c r="F13" s="6" t="inlineStr">
        <is>
          <t>Uitstekend</t>
        </is>
      </c>
      <c r="G13" s="6">
        <f>COUNTIF(Invoer!P3:P61,"Uitstekend")</f>
        <v/>
      </c>
    </row>
    <row r="14">
      <c r="A14" s="20">
        <f>Invoer!B4</f>
        <v/>
      </c>
      <c r="B14" s="21">
        <f>Invoer!O4</f>
        <v/>
      </c>
      <c r="F14" s="9" t="inlineStr">
        <is>
          <t>Goed</t>
        </is>
      </c>
      <c r="G14" s="9">
        <f>COUNTIF(Invoer!P3:P61,"Goed")</f>
        <v/>
      </c>
    </row>
    <row r="15">
      <c r="A15" s="18">
        <f>Invoer!B5</f>
        <v/>
      </c>
      <c r="B15" s="19">
        <f>Invoer!O5</f>
        <v/>
      </c>
      <c r="F15" s="6" t="inlineStr">
        <is>
          <t>Voldoende</t>
        </is>
      </c>
      <c r="G15" s="6">
        <f>COUNTIF(Invoer!P3:P61,"Voldoende")</f>
        <v/>
      </c>
    </row>
    <row r="16">
      <c r="A16" s="20">
        <f>Invoer!B6</f>
        <v/>
      </c>
      <c r="B16" s="21">
        <f>Invoer!O6</f>
        <v/>
      </c>
      <c r="F16" s="9" t="inlineStr">
        <is>
          <t>Onvoldoende</t>
        </is>
      </c>
      <c r="G16" s="9">
        <f>COUNTIF(Invoer!P3:P61,"Onvoldoende")</f>
        <v/>
      </c>
    </row>
    <row r="17">
      <c r="A17" s="18">
        <f>Invoer!B7</f>
        <v/>
      </c>
      <c r="B17" s="19">
        <f>Invoer!O7</f>
        <v/>
      </c>
    </row>
    <row r="18">
      <c r="A18" s="20">
        <f>Invoer!B8</f>
        <v/>
      </c>
      <c r="B18" s="21">
        <f>Invoer!O8</f>
        <v/>
      </c>
    </row>
    <row r="19">
      <c r="A19" s="18">
        <f>Invoer!B9</f>
        <v/>
      </c>
      <c r="B19" s="19">
        <f>Invoer!O9</f>
        <v/>
      </c>
    </row>
    <row r="20">
      <c r="A20" s="20">
        <f>Invoer!B10</f>
        <v/>
      </c>
      <c r="B20" s="21">
        <f>Invoer!O10</f>
        <v/>
      </c>
    </row>
    <row r="21">
      <c r="A21" s="18">
        <f>Invoer!B11</f>
        <v/>
      </c>
      <c r="B21" s="19">
        <f>Invoer!O11</f>
        <v/>
      </c>
    </row>
    <row r="22"/>
    <row r="23"/>
    <row r="24">
      <c r="A24" s="10" t="inlineStr">
        <is>
          <t>Gemiddelde score per periode</t>
        </is>
      </c>
    </row>
    <row r="25">
      <c r="A25" s="2" t="inlineStr">
        <is>
          <t>Periode</t>
        </is>
      </c>
      <c r="B25" s="2" t="inlineStr">
        <is>
          <t>Gemiddelde score</t>
        </is>
      </c>
    </row>
    <row r="26">
      <c r="A26" s="6" t="inlineStr">
        <is>
          <t>Q1 2026</t>
        </is>
      </c>
      <c r="B26" s="19">
        <f>IFERROR(AVERAGEIF(Invoer!F3:F61,"Q1 2026",Invoer!O3:O61),0)</f>
        <v/>
      </c>
    </row>
    <row r="27">
      <c r="A27" s="9" t="inlineStr">
        <is>
          <t>Q2 2026</t>
        </is>
      </c>
      <c r="B27" s="21">
        <f>IFERROR(AVERAGEIF(Invoer!F3:F61,"Q2 2026",Invoer!O3:O61),0)</f>
        <v/>
      </c>
    </row>
    <row r="28">
      <c r="A28" s="6" t="inlineStr">
        <is>
          <t>Q3 2026</t>
        </is>
      </c>
      <c r="B28" s="19">
        <f>IFERROR(AVERAGEIF(Invoer!F3:F61,"Q3 2026",Invoer!O3:O61),0)</f>
        <v/>
      </c>
    </row>
    <row r="29">
      <c r="A29" s="9" t="inlineStr">
        <is>
          <t>Q4 2026</t>
        </is>
      </c>
      <c r="B29" s="21">
        <f>IFERROR(AVERAGEIF(Invoer!F3:F61,"Q4 2026",Invoer!O3:O61),0)</f>
        <v/>
      </c>
    </row>
  </sheetData>
  <mergeCells count="11">
    <mergeCell ref="A1:H1"/>
    <mergeCell ref="A3:D3"/>
    <mergeCell ref="A4:C4"/>
    <mergeCell ref="A5:C5"/>
    <mergeCell ref="A6:C6"/>
    <mergeCell ref="A7:C7"/>
    <mergeCell ref="A8:C8"/>
    <mergeCell ref="A9:C9"/>
    <mergeCell ref="A11:D11"/>
    <mergeCell ref="F11:G11"/>
    <mergeCell ref="A24:B2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0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 ht="26" customHeight="1">
      <c r="A1" s="1" t="inlineStr">
        <is>
          <t>Handleiding - Beoordelingsgesprek Scoreformulier</t>
        </is>
      </c>
    </row>
    <row r="2"/>
    <row r="3" ht="20" customHeight="1">
      <c r="A3" s="22" t="inlineStr">
        <is>
          <t>1. Doel van dit sjabloon</t>
        </is>
      </c>
    </row>
    <row r="4" ht="34" customHeight="1">
      <c r="A4" s="23" t="inlineStr">
        <is>
          <t>Dit werkboek ondersteunt het vastleggen en beoordelen van beoordelingsgesprekken per medewerker en per beoordelaar. Elke rij op het tabblad 'Invoer' representeert één gesprek.</t>
        </is>
      </c>
    </row>
    <row r="5"/>
    <row r="6" ht="20" customHeight="1">
      <c r="A6" s="22" t="inlineStr">
        <is>
          <t>2. Invullen van scores</t>
        </is>
      </c>
    </row>
    <row r="7" ht="34" customHeight="1">
      <c r="A7" s="23" t="inlineStr">
        <is>
          <t>Vul per gesprek de zeven competentiescores in op een schaal van 1 t/m 5 in de kolommen Communicatie t/m Klantgerichtheid. Gebruik uitsluitend gehele getallen 1, 2, 3, 4 of 5.</t>
        </is>
      </c>
    </row>
    <row r="8"/>
    <row r="9" ht="20" customHeight="1">
      <c r="A9" s="22" t="inlineStr">
        <is>
          <t>3. Betekenis van de schaal 1-5</t>
        </is>
      </c>
    </row>
    <row r="10" ht="34" customHeight="1">
      <c r="A10" s="23" t="inlineStr">
        <is>
          <t>1 = Onvoldoende, 2 = Matig, 3 = Voldoende, 4 = Goed, 5 = Uitstekend. Beoordeel objectief op basis van concrete voorbeelden uit de afgelopen beoordelingsperiode.</t>
        </is>
      </c>
    </row>
    <row r="11"/>
    <row r="12" ht="20" customHeight="1">
      <c r="A12" s="22" t="inlineStr">
        <is>
          <t>4. Automatische berekeningen</t>
        </is>
      </c>
    </row>
    <row r="13" ht="34" customHeight="1">
      <c r="A13" s="23" t="inlineStr">
        <is>
          <t>Totaalscore, Gemiddelde score, Gewogen score, Beoordeling en Status opvolging worden automatisch berekend. Deze velden hoeven niet handmatig te worden ingevuld of aangepast.</t>
        </is>
      </c>
    </row>
    <row r="14"/>
    <row r="15" ht="20" customHeight="1">
      <c r="A15" s="22" t="inlineStr">
        <is>
          <t>5. Betekenis van de eindbeoordeling</t>
        </is>
      </c>
    </row>
    <row r="16" ht="34" customHeight="1">
      <c r="A16" s="23" t="inlineStr">
        <is>
          <t>Totaalscore 32-35 = Uitstekend, 26-31 = Goed, 20-25 = Voldoende, lager dan 20 = Onvoldoende. Deze grenzen zijn gebaseerd op de som van zeven scores (maximaal 35 punten).</t>
        </is>
      </c>
    </row>
    <row r="17"/>
    <row r="18" ht="20" customHeight="1">
      <c r="A18" s="22" t="inlineStr">
        <is>
          <t>6. Status opvolging en actieadvies</t>
        </is>
      </c>
    </row>
    <row r="19" ht="34" customHeight="1">
      <c r="A19" s="23" t="inlineStr">
        <is>
          <t>Bij een gemiddelde score lager dan 3,0 wordt automatisch 'Actie vereist' getoond. Plan in dat geval binnen 4 tot 6 weken een vervolggesprek en leg concrete ontwikkelacties vast.</t>
        </is>
      </c>
    </row>
    <row r="20"/>
    <row r="21" ht="20" customHeight="1">
      <c r="A21" s="22" t="inlineStr">
        <is>
          <t>7. Opleidingsbudget en bedragen</t>
        </is>
      </c>
    </row>
    <row r="22" ht="34" customHeight="1">
      <c r="A22" s="23" t="inlineStr">
        <is>
          <t>Bedragen in de kolom Opleidingsbudget worden ingevoerd in hele euro's zonder centen, bijvoorbeeld 1500. Excel toont dit automatisch in het formaat € 1.500,00.</t>
        </is>
      </c>
    </row>
    <row r="23"/>
    <row r="24" ht="20" customHeight="1">
      <c r="A24" s="22" t="inlineStr">
        <is>
          <t>8. Datumnotatie</t>
        </is>
      </c>
    </row>
    <row r="25" ht="34" customHeight="1">
      <c r="A25" s="23" t="inlineStr">
        <is>
          <t>Alle datums in dit bestand staan in de Nederlandse notatie DD-MM-JJJJ, bijvoorbeeld 12-01-2026 voor 12 januari 2026.</t>
        </is>
      </c>
    </row>
    <row r="26"/>
    <row r="27" ht="20" customHeight="1">
      <c r="A27" s="22" t="inlineStr">
        <is>
          <t>9. Tabblad Samenvatting</t>
        </is>
      </c>
    </row>
    <row r="28" ht="34" customHeight="1">
      <c r="A28" s="23" t="inlineStr">
        <is>
          <t>Dit dashboard toont automatisch berekende kerncijfers en drie grafieken: gemiddelde score per medewerker, verdeling van beoordelingen en gemiddelde score per periode.</t>
        </is>
      </c>
    </row>
    <row r="29"/>
    <row r="30" ht="20" customHeight="1">
      <c r="A30" s="22" t="inlineStr">
        <is>
          <t>10. Invoervelden herkennen</t>
        </is>
      </c>
    </row>
    <row r="31" ht="34" customHeight="1">
      <c r="A31" s="23" t="inlineStr">
        <is>
          <t>Cellen met een lichtgele achtergrond zijn invoervelden. Overige cellen bevatten formules en hoeven niet handmatig te worden gewijzigd.</t>
        </is>
      </c>
    </row>
  </sheetData>
  <mergeCells count="21">
    <mergeCell ref="A1:C1"/>
    <mergeCell ref="A3"/>
    <mergeCell ref="A4:F4"/>
    <mergeCell ref="A6"/>
    <mergeCell ref="A7:F7"/>
    <mergeCell ref="A9"/>
    <mergeCell ref="A10:F10"/>
    <mergeCell ref="A12"/>
    <mergeCell ref="A13:F13"/>
    <mergeCell ref="A15"/>
    <mergeCell ref="A16:F16"/>
    <mergeCell ref="A18"/>
    <mergeCell ref="A19:F19"/>
    <mergeCell ref="A21"/>
    <mergeCell ref="A22:F22"/>
    <mergeCell ref="A24"/>
    <mergeCell ref="A25:F25"/>
    <mergeCell ref="A27"/>
    <mergeCell ref="A28:F28"/>
    <mergeCell ref="A30"/>
    <mergeCell ref="A31:F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2026-07-02T20:51:13Z</dcterms:created>
  <dcterms:modified xmlns:dcterms="http://purl.org/dc/terms/" xmlns:xsi="http://www.w3.org/2001/XMLSchema-instance" xsi:type="dcterms:W3CDTF">2026-07-02T20:51:13Z</dcterms:modified>
</cp:coreProperties>
</file>