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groting" sheetId="1" state="visible" r:id="rId1"/>
    <sheet xmlns:r="http://schemas.openxmlformats.org/officeDocument/2006/relationships" name="Samenvatting" sheetId="2" state="visible" r:id="rId2"/>
    <sheet xmlns:r="http://schemas.openxmlformats.org/officeDocument/2006/relationships" name="Instellingen" sheetId="3" state="visible" r:id="rId3"/>
    <sheet xmlns:r="http://schemas.openxmlformats.org/officeDocument/2006/relationships" name="Toelichting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€&quot; #.##0,00"/>
    <numFmt numFmtId="165" formatCode="DD-MM-JJJJ"/>
  </numFmts>
  <fonts count="6">
    <font>
      <name val="Calibri"/>
      <family val="2"/>
      <color theme="1"/>
      <sz val="11"/>
      <scheme val="minor"/>
    </font>
    <font>
      <name val="Calibri"/>
      <b val="1"/>
      <color rgb="001E293B"/>
      <sz val="16"/>
    </font>
    <font>
      <name val="Calibri"/>
      <i val="1"/>
      <color rgb="00475569"/>
      <sz val="10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8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E2E8F0"/>
      </patternFill>
    </fill>
    <fill>
      <patternFill patternType="solid">
        <fgColor rgb="00C8102E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left" vertical="center"/>
    </xf>
    <xf numFmtId="164" fontId="0" fillId="3" borderId="1" applyAlignment="1" pivotButton="0" quotePrefix="0" xfId="0">
      <alignment horizontal="left" vertical="center"/>
    </xf>
    <xf numFmtId="9" fontId="0" fillId="4" borderId="1" applyAlignment="1" pivotButton="0" quotePrefix="0" xfId="0">
      <alignment horizontal="center" vertical="center"/>
    </xf>
    <xf numFmtId="164" fontId="0" fillId="4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164" fontId="0" fillId="0" borderId="1" applyAlignment="1" pivotButton="0" quotePrefix="0" xfId="0">
      <alignment horizontal="left" vertical="center"/>
    </xf>
    <xf numFmtId="0" fontId="4" fillId="5" borderId="1" pivotButton="0" quotePrefix="0" xfId="0"/>
    <xf numFmtId="1" fontId="4" fillId="5" borderId="1" pivotButton="0" quotePrefix="0" xfId="0"/>
    <xf numFmtId="164" fontId="4" fillId="5" borderId="1" pivotButton="0" quotePrefix="0" xfId="0"/>
    <xf numFmtId="0" fontId="4" fillId="0" borderId="0" pivotButton="0" quotePrefix="0" xfId="0"/>
    <xf numFmtId="164" fontId="4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6" borderId="0" applyAlignment="1" pivotButton="0" quotePrefix="0" xfId="0">
      <alignment horizontal="center" vertical="center"/>
    </xf>
    <xf numFmtId="0" fontId="5" fillId="7" borderId="1" pivotButton="0" quotePrefix="0" xfId="0"/>
    <xf numFmtId="164" fontId="4" fillId="0" borderId="1" applyAlignment="1" pivotButton="0" quotePrefix="0" xfId="0">
      <alignment horizontal="center" vertical="center"/>
    </xf>
    <xf numFmtId="0" fontId="5" fillId="3" borderId="1" pivotButton="0" quotePrefix="0" xfId="0"/>
    <xf numFmtId="9" fontId="4" fillId="0" borderId="1" applyAlignment="1" pivotButton="0" quotePrefix="0" xfId="0">
      <alignment horizontal="center" vertical="center"/>
    </xf>
    <xf numFmtId="1" fontId="4" fillId="0" borderId="1" applyAlignment="1" pivotButton="0" quotePrefix="0" xfId="0">
      <alignment horizontal="center" vertical="center"/>
    </xf>
    <xf numFmtId="0" fontId="0" fillId="3" borderId="1" pivotButton="0" quotePrefix="0" xfId="0"/>
    <xf numFmtId="164" fontId="0" fillId="3" borderId="1" pivotButton="0" quotePrefix="0" xfId="0"/>
    <xf numFmtId="0" fontId="0" fillId="7" borderId="1" pivotButton="0" quotePrefix="0" xfId="0"/>
    <xf numFmtId="164" fontId="0" fillId="7" borderId="1" pivotButton="0" quotePrefix="0" xfId="0"/>
    <xf numFmtId="0" fontId="4" fillId="0" borderId="1" pivotButton="0" quotePrefix="0" xfId="0"/>
    <xf numFmtId="0" fontId="0" fillId="4" borderId="1" applyAlignment="1" pivotButton="0" quotePrefix="0" xfId="0">
      <alignment horizontal="left" vertical="center"/>
    </xf>
    <xf numFmtId="165" fontId="0" fillId="4" borderId="1" applyAlignment="1" pivotButton="0" quotePrefix="0" xfId="0">
      <alignment horizontal="left" vertical="center"/>
    </xf>
    <xf numFmtId="9" fontId="0" fillId="4" borderId="1" applyAlignment="1" pivotButton="0" quotePrefix="0" xfId="0">
      <alignment horizontal="left" vertical="center"/>
    </xf>
    <xf numFmtId="9" fontId="0" fillId="3" borderId="1" pivotButton="0" quotePrefix="0" xfId="0"/>
    <xf numFmtId="9" fontId="0" fillId="7" borderId="1" pivotButton="0" quotePrefix="0" xfId="0"/>
    <xf numFmtId="0" fontId="4" fillId="0" borderId="1" applyAlignment="1" pivotButton="0" quotePrefix="0" xfId="0">
      <alignment vertical="top"/>
    </xf>
    <xf numFmtId="0" fontId="5" fillId="0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5" fontId="0" fillId="4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name val="Calibri"/>
        <b val="1"/>
        <color rgb="0016A34A"/>
        <sz val="10"/>
      </font>
    </dxf>
    <dxf>
      <font>
        <name val="Calibri"/>
        <b val="1"/>
        <color rgb="00DC2626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Totaal per werksoort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'Samenvatting'!B17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'Samenvatting'!$A$18:$A$26</f>
            </numRef>
          </cat>
          <val>
            <numRef>
              <f>'Samenvatting'!$B$18:$B$26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Werksoort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Bedrag incl. btw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Verdeling kosten per werksoort</a:t>
            </a:r>
          </a:p>
        </rich>
      </tx>
    </title>
    <plotArea>
      <pieChart>
        <varyColors val="1"/>
        <ser>
          <idx val="0"/>
          <order val="0"/>
          <tx>
            <strRef>
              <f>'Samenvatting'!B17</f>
            </strRef>
          </tx>
          <spPr>
            <a:ln xmlns:a="http://schemas.openxmlformats.org/drawingml/2006/main">
              <a:prstDash val="solid"/>
            </a:ln>
          </spPr>
          <cat>
            <numRef>
              <f>'Samenvatting'!$A$18:$A$26</f>
            </numRef>
          </cat>
          <val>
            <numRef>
              <f>'Samenvatting'!$B$18:$B$26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Cumulatief begroot vs. werkelijk</a:t>
            </a:r>
          </a:p>
        </rich>
      </tx>
    </title>
    <plotArea>
      <lineChart>
        <grouping val="standard"/>
        <ser>
          <idx val="0"/>
          <order val="0"/>
          <tx>
            <strRef>
              <f>'Samenvatting'!B30</f>
            </strRef>
          </tx>
          <spPr>
            <a:ln xmlns:a="http://schemas.openxmlformats.org/drawingml/2006/main">
              <a:solidFill>
                <a:srgbClr val="C8102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'Samenvatting'!$A$31:$A$39</f>
            </numRef>
          </cat>
          <val>
            <numRef>
              <f>'Samenvatting'!$B$31:$B$39</f>
            </numRef>
          </val>
        </ser>
        <ser>
          <idx val="1"/>
          <order val="1"/>
          <tx>
            <strRef>
              <f>'Samenvatting'!C30</f>
            </strRef>
          </tx>
          <spPr>
            <a:ln xmlns:a="http://schemas.openxmlformats.org/drawingml/2006/main">
              <a:solidFill>
                <a:srgbClr val="0F766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'Samenvatting'!$A$31:$A$39</f>
            </numRef>
          </cat>
          <val>
            <numRef>
              <f>'Samenvatting'!$C$31:$C$39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Postnr.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Bedrag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4</col>
      <colOff>0</colOff>
      <row>3</row>
      <rowOff>0</rowOff>
    </from>
    <ext cx="576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19</row>
      <rowOff>0</rowOff>
    </from>
    <ext cx="576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4</col>
      <colOff>0</colOff>
      <row>35</row>
      <rowOff>0</rowOff>
    </from>
    <ext cx="5760000" cy="324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26" customWidth="1" min="3" max="3"/>
    <col width="20" customWidth="1" min="4" max="4"/>
    <col width="14" customWidth="1" min="5" max="5"/>
    <col width="10" customWidth="1" min="6" max="6"/>
    <col width="9" customWidth="1" min="7" max="7"/>
    <col width="15" customWidth="1" min="8" max="8"/>
    <col width="11" customWidth="1" min="9" max="9"/>
    <col width="15" customWidth="1" min="10" max="10"/>
    <col width="13" customWidth="1" min="11" max="11"/>
    <col width="15" customWidth="1" min="12" max="12"/>
    <col width="15" customWidth="1" min="13" max="13"/>
    <col width="13" customWidth="1" min="14" max="14"/>
    <col width="15" customWidth="1" min="15" max="15"/>
    <col width="22" customWidth="1" min="16" max="16"/>
    <col width="18" customWidth="1" min="17" max="17"/>
  </cols>
  <sheetData>
    <row r="1">
      <c r="A1" s="1" t="inlineStr">
        <is>
          <t>Bouwbegroting Particulier</t>
        </is>
      </c>
    </row>
    <row r="2">
      <c r="A2" s="2">
        <f>"Project: "&amp;Instellingen!B4&amp;" - "&amp;Instellingen!B6&amp;"  |  Btw-tarief standaard: "&amp;TEXT(Instellingen!B10,"0%")</f>
        <v/>
      </c>
    </row>
    <row r="3">
      <c r="A3" s="3" t="inlineStr">
        <is>
          <t>Postnr.</t>
        </is>
      </c>
      <c r="B3" s="3" t="inlineStr">
        <is>
          <t>Werksoort</t>
        </is>
      </c>
      <c r="C3" s="3" t="inlineStr">
        <is>
          <t>Omschrijving</t>
        </is>
      </c>
      <c r="D3" s="3" t="inlineStr">
        <is>
          <t>Leverancier/Aannemer</t>
        </is>
      </c>
      <c r="E3" s="3" t="inlineStr">
        <is>
          <t>Plaats</t>
        </is>
      </c>
      <c r="F3" s="3" t="inlineStr">
        <is>
          <t>Eenheid</t>
        </is>
      </c>
      <c r="G3" s="3" t="inlineStr">
        <is>
          <t>Aantal</t>
        </is>
      </c>
      <c r="H3" s="3" t="inlineStr">
        <is>
          <t>Stukprijs excl. btw</t>
        </is>
      </c>
      <c r="I3" s="3" t="inlineStr">
        <is>
          <t>Btw-tarief</t>
        </is>
      </c>
      <c r="J3" s="3" t="inlineStr">
        <is>
          <t>Totaal excl. btw</t>
        </is>
      </c>
      <c r="K3" s="3" t="inlineStr">
        <is>
          <t>Btw-bedrag</t>
        </is>
      </c>
      <c r="L3" s="3" t="inlineStr">
        <is>
          <t>Totaal incl. btw</t>
        </is>
      </c>
      <c r="M3" s="3" t="inlineStr">
        <is>
          <t>Begroot bedrag</t>
        </is>
      </c>
      <c r="N3" s="3" t="inlineStr">
        <is>
          <t>Verschil</t>
        </is>
      </c>
      <c r="O3" s="3" t="inlineStr">
        <is>
          <t>Status</t>
        </is>
      </c>
      <c r="P3" s="3" t="inlineStr">
        <is>
          <t>Opmerking</t>
        </is>
      </c>
      <c r="Q3" s="3" t="inlineStr">
        <is>
          <t>Btw-omschrijving</t>
        </is>
      </c>
    </row>
    <row r="4">
      <c r="A4" s="4" t="n">
        <v>1</v>
      </c>
      <c r="B4" s="5" t="inlineStr">
        <is>
          <t>Sloopwerk</t>
        </is>
      </c>
      <c r="C4" s="5" t="inlineStr">
        <is>
          <t>Sloopwerk hele begane grond</t>
        </is>
      </c>
      <c r="D4" s="5" t="inlineStr">
        <is>
          <t>Daan Bouwservice</t>
        </is>
      </c>
      <c r="E4" s="5" t="inlineStr">
        <is>
          <t>Amsterdam</t>
        </is>
      </c>
      <c r="F4" s="4" t="inlineStr">
        <is>
          <t>m²</t>
        </is>
      </c>
      <c r="G4" s="4" t="n">
        <v>45</v>
      </c>
      <c r="H4" s="6" t="n">
        <v>18.5</v>
      </c>
      <c r="I4" s="7" t="n">
        <v>0.21</v>
      </c>
      <c r="J4" s="6">
        <f>G4*H4</f>
        <v/>
      </c>
      <c r="K4" s="6">
        <f>J4*I4</f>
        <v/>
      </c>
      <c r="L4" s="6">
        <f>J4+K4</f>
        <v/>
      </c>
      <c r="M4" s="8" t="n">
        <v>900</v>
      </c>
      <c r="N4" s="6">
        <f>M4-L4</f>
        <v/>
      </c>
      <c r="O4" s="4">
        <f>IF(N4&gt;=0,"Binnen budget","Overschrijding")</f>
        <v/>
      </c>
      <c r="P4" s="5" t="inlineStr">
        <is>
          <t>Offerte ontvangen</t>
        </is>
      </c>
      <c r="Q4" s="5">
        <f>IFERROR(VLOOKUP(I4,Instellingen!$A$16:$B$18,2,FALSE),"")</f>
        <v/>
      </c>
    </row>
    <row r="5">
      <c r="A5" s="9" t="n">
        <v>2</v>
      </c>
      <c r="B5" s="10" t="inlineStr">
        <is>
          <t>Ruwbouw</t>
        </is>
      </c>
      <c r="C5" s="10" t="inlineStr">
        <is>
          <t>Ruwbouw materialen</t>
        </is>
      </c>
      <c r="D5" s="10" t="inlineStr">
        <is>
          <t>Emma Metselwerken</t>
        </is>
      </c>
      <c r="E5" s="10" t="inlineStr">
        <is>
          <t>Utrecht</t>
        </is>
      </c>
      <c r="F5" s="9" t="inlineStr">
        <is>
          <t>stelpost</t>
        </is>
      </c>
      <c r="G5" s="9" t="n">
        <v>1</v>
      </c>
      <c r="H5" s="11" t="n">
        <v>8750</v>
      </c>
      <c r="I5" s="7" t="n">
        <v>0.21</v>
      </c>
      <c r="J5" s="11">
        <f>G5*H5</f>
        <v/>
      </c>
      <c r="K5" s="11">
        <f>J5*I5</f>
        <v/>
      </c>
      <c r="L5" s="11">
        <f>J5+K5</f>
        <v/>
      </c>
      <c r="M5" s="8" t="n">
        <v>9500</v>
      </c>
      <c r="N5" s="11">
        <f>M5-L5</f>
        <v/>
      </c>
      <c r="O5" s="9">
        <f>IF(N5&gt;=0,"Binnen budget","Overschrijding")</f>
        <v/>
      </c>
      <c r="P5" s="10" t="inlineStr">
        <is>
          <t>Nog te bevestigen</t>
        </is>
      </c>
      <c r="Q5" s="10">
        <f>IFERROR(VLOOKUP(I5,Instellingen!$A$16:$B$18,2,FALSE),"")</f>
        <v/>
      </c>
    </row>
    <row r="6">
      <c r="A6" s="4" t="n">
        <v>3</v>
      </c>
      <c r="B6" s="5" t="inlineStr">
        <is>
          <t>Dakisolatie</t>
        </is>
      </c>
      <c r="C6" s="5" t="inlineStr">
        <is>
          <t>Dakisolatie platdak</t>
        </is>
      </c>
      <c r="D6" s="5" t="inlineStr">
        <is>
          <t>Lars Isolatie &amp; Dak</t>
        </is>
      </c>
      <c r="E6" s="5" t="inlineStr">
        <is>
          <t>Eindhoven</t>
        </is>
      </c>
      <c r="F6" s="4" t="inlineStr">
        <is>
          <t>m²</t>
        </is>
      </c>
      <c r="G6" s="4" t="n">
        <v>82</v>
      </c>
      <c r="H6" s="6" t="n">
        <v>29.95</v>
      </c>
      <c r="I6" s="7" t="n">
        <v>0.09</v>
      </c>
      <c r="J6" s="6">
        <f>G6*H6</f>
        <v/>
      </c>
      <c r="K6" s="6">
        <f>J6*I6</f>
        <v/>
      </c>
      <c r="L6" s="6">
        <f>J6+K6</f>
        <v/>
      </c>
      <c r="M6" s="8" t="n">
        <v>2600</v>
      </c>
      <c r="N6" s="6">
        <f>M6-L6</f>
        <v/>
      </c>
      <c r="O6" s="4">
        <f>IF(N6&gt;=0,"Binnen budget","Overschrijding")</f>
        <v/>
      </c>
      <c r="P6" s="5" t="inlineStr">
        <is>
          <t>Offerte ontvangen</t>
        </is>
      </c>
      <c r="Q6" s="5">
        <f>IFERROR(VLOOKUP(I6,Instellingen!$A$16:$B$18,2,FALSE),"")</f>
        <v/>
      </c>
    </row>
    <row r="7">
      <c r="A7" s="9" t="n">
        <v>4</v>
      </c>
      <c r="B7" s="10" t="inlineStr">
        <is>
          <t>Kozijnen</t>
        </is>
      </c>
      <c r="C7" s="10" t="inlineStr">
        <is>
          <t>Kozijnen en HR++ glas</t>
        </is>
      </c>
      <c r="D7" s="10" t="inlineStr">
        <is>
          <t>Sophie Timmer &amp; Glas</t>
        </is>
      </c>
      <c r="E7" s="10" t="inlineStr">
        <is>
          <t>Den Haag</t>
        </is>
      </c>
      <c r="F7" s="9" t="inlineStr">
        <is>
          <t>set</t>
        </is>
      </c>
      <c r="G7" s="9" t="n">
        <v>6</v>
      </c>
      <c r="H7" s="11" t="n">
        <v>1250</v>
      </c>
      <c r="I7" s="7" t="n">
        <v>0.21</v>
      </c>
      <c r="J7" s="11">
        <f>G7*H7</f>
        <v/>
      </c>
      <c r="K7" s="11">
        <f>J7*I7</f>
        <v/>
      </c>
      <c r="L7" s="11">
        <f>J7+K7</f>
        <v/>
      </c>
      <c r="M7" s="8" t="n">
        <v>8500</v>
      </c>
      <c r="N7" s="11">
        <f>M7-L7</f>
        <v/>
      </c>
      <c r="O7" s="9">
        <f>IF(N7&gt;=0,"Binnen budget","Overschrijding")</f>
        <v/>
      </c>
      <c r="P7" s="10" t="inlineStr">
        <is>
          <t>Prijsstijging verwacht</t>
        </is>
      </c>
      <c r="Q7" s="10">
        <f>IFERROR(VLOOKUP(I7,Instellingen!$A$16:$B$18,2,FALSE),"")</f>
        <v/>
      </c>
    </row>
    <row r="8">
      <c r="A8" s="4" t="n">
        <v>5</v>
      </c>
      <c r="B8" s="5" t="inlineStr">
        <is>
          <t>Elektrotechniek</t>
        </is>
      </c>
      <c r="C8" s="5" t="inlineStr">
        <is>
          <t>Elektrotechnische installatie</t>
        </is>
      </c>
      <c r="D8" s="5" t="inlineStr">
        <is>
          <t>Bram Installatie</t>
        </is>
      </c>
      <c r="E8" s="5" t="inlineStr">
        <is>
          <t>Rotterdam</t>
        </is>
      </c>
      <c r="F8" s="4" t="inlineStr">
        <is>
          <t>uur</t>
        </is>
      </c>
      <c r="G8" s="4" t="n">
        <v>36</v>
      </c>
      <c r="H8" s="6" t="n">
        <v>68</v>
      </c>
      <c r="I8" s="7" t="n">
        <v>0.21</v>
      </c>
      <c r="J8" s="6">
        <f>G8*H8</f>
        <v/>
      </c>
      <c r="K8" s="6">
        <f>J8*I8</f>
        <v/>
      </c>
      <c r="L8" s="6">
        <f>J8+K8</f>
        <v/>
      </c>
      <c r="M8" s="8" t="n">
        <v>2800</v>
      </c>
      <c r="N8" s="6">
        <f>M8-L8</f>
        <v/>
      </c>
      <c r="O8" s="4">
        <f>IF(N8&gt;=0,"Binnen budget","Overschrijding")</f>
        <v/>
      </c>
      <c r="P8" s="5" t="inlineStr">
        <is>
          <t>Offerte ontvangen</t>
        </is>
      </c>
      <c r="Q8" s="5">
        <f>IFERROR(VLOOKUP(I8,Instellingen!$A$16:$B$18,2,FALSE),"")</f>
        <v/>
      </c>
    </row>
    <row r="9">
      <c r="A9" s="9" t="n">
        <v>6</v>
      </c>
      <c r="B9" s="10" t="inlineStr">
        <is>
          <t>Loodgieterwerk</t>
        </is>
      </c>
      <c r="C9" s="10" t="inlineStr">
        <is>
          <t>Sanitair en leidingwerk</t>
        </is>
      </c>
      <c r="D9" s="10" t="inlineStr">
        <is>
          <t>Julia Techniek</t>
        </is>
      </c>
      <c r="E9" s="10" t="inlineStr">
        <is>
          <t>Breda</t>
        </is>
      </c>
      <c r="F9" s="9" t="inlineStr">
        <is>
          <t>uur</t>
        </is>
      </c>
      <c r="G9" s="9" t="n">
        <v>24</v>
      </c>
      <c r="H9" s="11" t="n">
        <v>72.5</v>
      </c>
      <c r="I9" s="7" t="n">
        <v>0.21</v>
      </c>
      <c r="J9" s="11">
        <f>G9*H9</f>
        <v/>
      </c>
      <c r="K9" s="11">
        <f>J9*I9</f>
        <v/>
      </c>
      <c r="L9" s="11">
        <f>J9+K9</f>
        <v/>
      </c>
      <c r="M9" s="8" t="n">
        <v>2000</v>
      </c>
      <c r="N9" s="11">
        <f>M9-L9</f>
        <v/>
      </c>
      <c r="O9" s="9">
        <f>IF(N9&gt;=0,"Binnen budget","Overschrijding")</f>
        <v/>
      </c>
      <c r="P9" s="10" t="inlineStr">
        <is>
          <t>Nog te bevestigen</t>
        </is>
      </c>
      <c r="Q9" s="10">
        <f>IFERROR(VLOOKUP(I9,Instellingen!$A$16:$B$18,2,FALSE),"")</f>
        <v/>
      </c>
    </row>
    <row r="10">
      <c r="A10" s="4" t="n">
        <v>7</v>
      </c>
      <c r="B10" s="5" t="inlineStr">
        <is>
          <t>Stucwerk</t>
        </is>
      </c>
      <c r="C10" s="5" t="inlineStr">
        <is>
          <t>Stucwerk binnenwanden</t>
        </is>
      </c>
      <c r="D10" s="5" t="inlineStr">
        <is>
          <t>Thijs Afbouw</t>
        </is>
      </c>
      <c r="E10" s="5" t="inlineStr">
        <is>
          <t>Haarlem</t>
        </is>
      </c>
      <c r="F10" s="4" t="inlineStr">
        <is>
          <t>m²</t>
        </is>
      </c>
      <c r="G10" s="4" t="n">
        <v>120</v>
      </c>
      <c r="H10" s="6" t="n">
        <v>24.75</v>
      </c>
      <c r="I10" s="7" t="n">
        <v>0.09</v>
      </c>
      <c r="J10" s="6">
        <f>G10*H10</f>
        <v/>
      </c>
      <c r="K10" s="6">
        <f>J10*I10</f>
        <v/>
      </c>
      <c r="L10" s="6">
        <f>J10+K10</f>
        <v/>
      </c>
      <c r="M10" s="8" t="n">
        <v>3200</v>
      </c>
      <c r="N10" s="6">
        <f>M10-L10</f>
        <v/>
      </c>
      <c r="O10" s="4">
        <f>IF(N10&gt;=0,"Binnen budget","Overschrijding")</f>
        <v/>
      </c>
      <c r="P10" s="5" t="inlineStr">
        <is>
          <t>Offerte ontvangen</t>
        </is>
      </c>
      <c r="Q10" s="5">
        <f>IFERROR(VLOOKUP(I10,Instellingen!$A$16:$B$18,2,FALSE),"")</f>
        <v/>
      </c>
    </row>
    <row r="11">
      <c r="A11" s="9" t="n">
        <v>8</v>
      </c>
      <c r="B11" s="10" t="inlineStr">
        <is>
          <t>Schilderwerk</t>
        </is>
      </c>
      <c r="C11" s="10" t="inlineStr">
        <is>
          <t>Schilderwerk binnen/buiten</t>
        </is>
      </c>
      <c r="D11" s="10" t="inlineStr">
        <is>
          <t>Lieke Schilders</t>
        </is>
      </c>
      <c r="E11" s="10" t="inlineStr">
        <is>
          <t>Nijmegen</t>
        </is>
      </c>
      <c r="F11" s="9" t="inlineStr">
        <is>
          <t>m²</t>
        </is>
      </c>
      <c r="G11" s="9" t="n">
        <v>210</v>
      </c>
      <c r="H11" s="11" t="n">
        <v>12.4</v>
      </c>
      <c r="I11" s="7" t="n">
        <v>0.21</v>
      </c>
      <c r="J11" s="11">
        <f>G11*H11</f>
        <v/>
      </c>
      <c r="K11" s="11">
        <f>J11*I11</f>
        <v/>
      </c>
      <c r="L11" s="11">
        <f>J11+K11</f>
        <v/>
      </c>
      <c r="M11" s="8" t="n">
        <v>3000</v>
      </c>
      <c r="N11" s="11">
        <f>M11-L11</f>
        <v/>
      </c>
      <c r="O11" s="9">
        <f>IF(N11&gt;=0,"Binnen budget","Overschrijding")</f>
        <v/>
      </c>
      <c r="P11" s="10" t="inlineStr">
        <is>
          <t>Prijsstijging verwacht</t>
        </is>
      </c>
      <c r="Q11" s="10">
        <f>IFERROR(VLOOKUP(I11,Instellingen!$A$16:$B$18,2,FALSE),"")</f>
        <v/>
      </c>
    </row>
    <row r="12">
      <c r="A12" s="4" t="n">
        <v>9</v>
      </c>
      <c r="B12" s="5" t="inlineStr">
        <is>
          <t>Tegelwerk</t>
        </is>
      </c>
      <c r="C12" s="5" t="inlineStr">
        <is>
          <t>Tegels badkamer compleet</t>
        </is>
      </c>
      <c r="D12" s="5" t="inlineStr">
        <is>
          <t>Ruben Tegel &amp; Bad</t>
        </is>
      </c>
      <c r="E12" s="5" t="inlineStr">
        <is>
          <t>Groningen</t>
        </is>
      </c>
      <c r="F12" s="4" t="inlineStr">
        <is>
          <t>set</t>
        </is>
      </c>
      <c r="G12" s="4" t="n">
        <v>1</v>
      </c>
      <c r="H12" s="6" t="n">
        <v>3450</v>
      </c>
      <c r="I12" s="7" t="n">
        <v>0.21</v>
      </c>
      <c r="J12" s="6">
        <f>G12*H12</f>
        <v/>
      </c>
      <c r="K12" s="6">
        <f>J12*I12</f>
        <v/>
      </c>
      <c r="L12" s="6">
        <f>J12+K12</f>
        <v/>
      </c>
      <c r="M12" s="8" t="n">
        <v>4200</v>
      </c>
      <c r="N12" s="6">
        <f>M12-L12</f>
        <v/>
      </c>
      <c r="O12" s="4">
        <f>IF(N12&gt;=0,"Binnen budget","Overschrijding")</f>
        <v/>
      </c>
      <c r="P12" s="5" t="inlineStr">
        <is>
          <t>Offerte ontvangen</t>
        </is>
      </c>
      <c r="Q12" s="5">
        <f>IFERROR(VLOOKUP(I12,Instellingen!$A$16:$B$18,2,FALSE),"")</f>
        <v/>
      </c>
    </row>
    <row r="13">
      <c r="A13" s="12" t="inlineStr">
        <is>
          <t>Totaal</t>
        </is>
      </c>
      <c r="B13" s="37" t="n"/>
      <c r="C13" s="37" t="n"/>
      <c r="D13" s="37" t="n"/>
      <c r="E13" s="37" t="n"/>
      <c r="F13" s="38" t="n"/>
      <c r="G13" s="13">
        <f>SUM(G4:G12)</f>
        <v/>
      </c>
      <c r="H13" s="14">
        <f>AVERAGE(H4:H12)</f>
        <v/>
      </c>
      <c r="I13" s="12" t="n"/>
      <c r="J13" s="14">
        <f>SUM(J4:J12)</f>
        <v/>
      </c>
      <c r="K13" s="14">
        <f>SUM(K4:K12)</f>
        <v/>
      </c>
      <c r="L13" s="14">
        <f>SUM(L4:L12)</f>
        <v/>
      </c>
      <c r="M13" s="14">
        <f>SUM(M4:M12)</f>
        <v/>
      </c>
      <c r="N13" s="14">
        <f>SUM(N4:N12)</f>
        <v/>
      </c>
      <c r="O13" s="12" t="n"/>
      <c r="P13" s="12" t="n"/>
      <c r="Q13" s="12" t="n"/>
    </row>
    <row r="14"/>
    <row r="15">
      <c r="A15" s="15" t="inlineStr">
        <is>
          <t>Aantal overschrijdingen:</t>
        </is>
      </c>
      <c r="C15" s="15">
        <f>COUNTIF(O4:O12,"Overschrijding")</f>
        <v/>
      </c>
    </row>
    <row r="16">
      <c r="A16" s="15" t="inlineStr">
        <is>
          <t>Gemiddelde stukprijs excl. btw:</t>
        </is>
      </c>
      <c r="C16" s="16">
        <f>AVERAGE(H4:H12)</f>
        <v/>
      </c>
    </row>
  </sheetData>
  <mergeCells count="3">
    <mergeCell ref="A1:Q1"/>
    <mergeCell ref="A2:Q2"/>
    <mergeCell ref="A13:F13"/>
  </mergeCells>
  <conditionalFormatting sqref="N4:N12">
    <cfRule type="expression" priority="1" dxfId="0" stopIfTrue="1">
      <formula>N4&gt;=0</formula>
    </cfRule>
    <cfRule type="expression" priority="2" dxfId="1" stopIfTrue="1">
      <formula>N4&lt;0</formula>
    </cfRule>
  </conditionalFormatting>
  <conditionalFormatting sqref="O4:O12">
    <cfRule type="expression" priority="3" dxfId="1" stopIfTrue="1">
      <formula>O4="Overschrijding"</formula>
    </cfRule>
    <cfRule type="expression" priority="4" dxfId="0" stopIfTrue="1">
      <formula>O4="Binnen budget"</formula>
    </cfRule>
  </conditionalFormatting>
  <dataValidations count="1">
    <dataValidation sqref="I4:I12" showErrorMessage="1" showInputMessage="1" allowBlank="1" type="list">
      <formula1>='Instellingen'!$A$16:$A$18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2" customWidth="1" min="4" max="4"/>
    <col width="12" customWidth="1" min="5" max="5"/>
  </cols>
  <sheetData>
    <row r="1">
      <c r="A1" s="17" t="inlineStr">
        <is>
          <t>Samenvatting Bouwbegroting</t>
        </is>
      </c>
    </row>
    <row r="2">
      <c r="A2" s="18">
        <f>"Project: "&amp;Instellingen!B4&amp;" - "&amp;Instellingen!B6</f>
        <v/>
      </c>
    </row>
    <row r="3"/>
    <row r="4">
      <c r="A4" s="19" t="inlineStr">
        <is>
          <t>Kerncijfers</t>
        </is>
      </c>
    </row>
    <row r="5">
      <c r="A5" s="20" t="inlineStr">
        <is>
          <t>Totale begroting excl. btw</t>
        </is>
      </c>
      <c r="B5" s="21">
        <f>SUM(Begroting!J4:J12)</f>
        <v/>
      </c>
    </row>
    <row r="6">
      <c r="A6" s="22" t="inlineStr">
        <is>
          <t>Totale btw</t>
        </is>
      </c>
      <c r="B6" s="21">
        <f>SUM(Begroting!K4:K12)</f>
        <v/>
      </c>
    </row>
    <row r="7">
      <c r="A7" s="20" t="inlineStr">
        <is>
          <t>Totale begroting incl. btw</t>
        </is>
      </c>
      <c r="B7" s="21">
        <f>SUM(Begroting!L4:L12)</f>
        <v/>
      </c>
    </row>
    <row r="8">
      <c r="A8" s="22" t="inlineStr">
        <is>
          <t>Totaal budget</t>
        </is>
      </c>
      <c r="B8" s="21">
        <f>Instellingen!B9</f>
        <v/>
      </c>
    </row>
    <row r="9">
      <c r="A9" s="20" t="inlineStr">
        <is>
          <t>Resterend budget</t>
        </is>
      </c>
      <c r="B9" s="21">
        <f>B8-B7</f>
        <v/>
      </c>
    </row>
    <row r="10">
      <c r="A10" s="22" t="inlineStr">
        <is>
          <t>% besteed van budget</t>
        </is>
      </c>
      <c r="B10" s="23">
        <f>IFERROR(B7/B8,0)</f>
        <v/>
      </c>
    </row>
    <row r="11">
      <c r="A11" s="20" t="inlineStr">
        <is>
          <t>Aantal posten</t>
        </is>
      </c>
      <c r="B11" s="24">
        <f>COUNTA(Begroting!A4:A12)</f>
        <v/>
      </c>
    </row>
    <row r="12">
      <c r="A12" s="22" t="inlineStr">
        <is>
          <t>Aantal overschrijdingen</t>
        </is>
      </c>
      <c r="B12" s="24">
        <f>COUNTIF(Begroting!O4:O12,"Overschrijding")</f>
        <v/>
      </c>
    </row>
    <row r="13">
      <c r="A13" s="20" t="inlineStr">
        <is>
          <t>Gemiddelde postwaarde</t>
        </is>
      </c>
      <c r="B13" s="21">
        <f>IFERROR(AVERAGE(Begroting!L4:L12),0)</f>
        <v/>
      </c>
    </row>
    <row r="14">
      <c r="A14" s="22" t="inlineStr">
        <is>
          <t>Cumulatief verschil</t>
        </is>
      </c>
      <c r="B14" s="21">
        <f>SUM(Begroting!N4:N12)</f>
        <v/>
      </c>
    </row>
    <row r="15"/>
    <row r="16">
      <c r="A16" s="19" t="inlineStr">
        <is>
          <t>Kosten per werksoort</t>
        </is>
      </c>
    </row>
    <row r="17">
      <c r="A17" s="3" t="inlineStr">
        <is>
          <t>Werksoort</t>
        </is>
      </c>
      <c r="B17" s="3" t="inlineStr">
        <is>
          <t>Totaal incl. btw</t>
        </is>
      </c>
    </row>
    <row r="18">
      <c r="A18" s="25" t="inlineStr">
        <is>
          <t>Sloopwerk</t>
        </is>
      </c>
      <c r="B18" s="26">
        <f>SUMIF(Begroting!$B$4:$B$12,A18,Begroting!$L$4:$L$12)</f>
        <v/>
      </c>
    </row>
    <row r="19">
      <c r="A19" s="27" t="inlineStr">
        <is>
          <t>Ruwbouw</t>
        </is>
      </c>
      <c r="B19" s="28">
        <f>SUMIF(Begroting!$B$4:$B$12,A19,Begroting!$L$4:$L$12)</f>
        <v/>
      </c>
    </row>
    <row r="20">
      <c r="A20" s="25" t="inlineStr">
        <is>
          <t>Dakisolatie</t>
        </is>
      </c>
      <c r="B20" s="26">
        <f>SUMIF(Begroting!$B$4:$B$12,A20,Begroting!$L$4:$L$12)</f>
        <v/>
      </c>
    </row>
    <row r="21">
      <c r="A21" s="27" t="inlineStr">
        <is>
          <t>Kozijnen</t>
        </is>
      </c>
      <c r="B21" s="28">
        <f>SUMIF(Begroting!$B$4:$B$12,A21,Begroting!$L$4:$L$12)</f>
        <v/>
      </c>
    </row>
    <row r="22">
      <c r="A22" s="25" t="inlineStr">
        <is>
          <t>Elektrotechniek</t>
        </is>
      </c>
      <c r="B22" s="26">
        <f>SUMIF(Begroting!$B$4:$B$12,A22,Begroting!$L$4:$L$12)</f>
        <v/>
      </c>
    </row>
    <row r="23">
      <c r="A23" s="27" t="inlineStr">
        <is>
          <t>Loodgieterwerk</t>
        </is>
      </c>
      <c r="B23" s="28">
        <f>SUMIF(Begroting!$B$4:$B$12,A23,Begroting!$L$4:$L$12)</f>
        <v/>
      </c>
    </row>
    <row r="24">
      <c r="A24" s="25" t="inlineStr">
        <is>
          <t>Stucwerk</t>
        </is>
      </c>
      <c r="B24" s="26">
        <f>SUMIF(Begroting!$B$4:$B$12,A24,Begroting!$L$4:$L$12)</f>
        <v/>
      </c>
    </row>
    <row r="25">
      <c r="A25" s="27" t="inlineStr">
        <is>
          <t>Schilderwerk</t>
        </is>
      </c>
      <c r="B25" s="28">
        <f>SUMIF(Begroting!$B$4:$B$12,A25,Begroting!$L$4:$L$12)</f>
        <v/>
      </c>
    </row>
    <row r="26">
      <c r="A26" s="25" t="inlineStr">
        <is>
          <t>Tegelwerk</t>
        </is>
      </c>
      <c r="B26" s="26">
        <f>SUMIF(Begroting!$B$4:$B$12,A26,Begroting!$L$4:$L$12)</f>
        <v/>
      </c>
    </row>
    <row r="27"/>
    <row r="28"/>
    <row r="29">
      <c r="A29" s="19" t="inlineStr">
        <is>
          <t>Cumulatieve kosten vs. budget</t>
        </is>
      </c>
    </row>
    <row r="30">
      <c r="A30" s="3" t="inlineStr">
        <is>
          <t>Postnr.</t>
        </is>
      </c>
      <c r="B30" s="3" t="inlineStr">
        <is>
          <t>Cumulatief begroot</t>
        </is>
      </c>
      <c r="C30" s="3" t="inlineStr">
        <is>
          <t>Cumulatief werkelijk</t>
        </is>
      </c>
    </row>
    <row r="31">
      <c r="A31" s="25" t="n">
        <v>1</v>
      </c>
      <c r="B31" s="26">
        <f>SUM(Begroting!$M$4:M4)</f>
        <v/>
      </c>
      <c r="C31" s="26">
        <f>SUM(Begroting!$L$4:L4)</f>
        <v/>
      </c>
    </row>
    <row r="32">
      <c r="A32" s="27" t="n">
        <v>2</v>
      </c>
      <c r="B32" s="28">
        <f>SUM(Begroting!$M$4:M5)</f>
        <v/>
      </c>
      <c r="C32" s="28">
        <f>SUM(Begroting!$L$4:L5)</f>
        <v/>
      </c>
    </row>
    <row r="33">
      <c r="A33" s="25" t="n">
        <v>3</v>
      </c>
      <c r="B33" s="26">
        <f>SUM(Begroting!$M$4:M6)</f>
        <v/>
      </c>
      <c r="C33" s="26">
        <f>SUM(Begroting!$L$4:L6)</f>
        <v/>
      </c>
    </row>
    <row r="34">
      <c r="A34" s="27" t="n">
        <v>4</v>
      </c>
      <c r="B34" s="28">
        <f>SUM(Begroting!$M$4:M7)</f>
        <v/>
      </c>
      <c r="C34" s="28">
        <f>SUM(Begroting!$L$4:L7)</f>
        <v/>
      </c>
    </row>
    <row r="35">
      <c r="A35" s="25" t="n">
        <v>5</v>
      </c>
      <c r="B35" s="26">
        <f>SUM(Begroting!$M$4:M8)</f>
        <v/>
      </c>
      <c r="C35" s="26">
        <f>SUM(Begroting!$L$4:L8)</f>
        <v/>
      </c>
    </row>
    <row r="36">
      <c r="A36" s="27" t="n">
        <v>6</v>
      </c>
      <c r="B36" s="28">
        <f>SUM(Begroting!$M$4:M9)</f>
        <v/>
      </c>
      <c r="C36" s="28">
        <f>SUM(Begroting!$L$4:L9)</f>
        <v/>
      </c>
    </row>
    <row r="37">
      <c r="A37" s="25" t="n">
        <v>7</v>
      </c>
      <c r="B37" s="26">
        <f>SUM(Begroting!$M$4:M10)</f>
        <v/>
      </c>
      <c r="C37" s="26">
        <f>SUM(Begroting!$L$4:L10)</f>
        <v/>
      </c>
    </row>
    <row r="38">
      <c r="A38" s="27" t="n">
        <v>8</v>
      </c>
      <c r="B38" s="28">
        <f>SUM(Begroting!$M$4:M11)</f>
        <v/>
      </c>
      <c r="C38" s="28">
        <f>SUM(Begroting!$L$4:L11)</f>
        <v/>
      </c>
    </row>
    <row r="39">
      <c r="A39" s="25" t="n">
        <v>9</v>
      </c>
      <c r="B39" s="26">
        <f>SUM(Begroting!$M$4:M12)</f>
        <v/>
      </c>
      <c r="C39" s="26">
        <f>SUM(Begroting!$L$4:L12)</f>
        <v/>
      </c>
    </row>
  </sheetData>
  <mergeCells count="5">
    <mergeCell ref="A1:E1"/>
    <mergeCell ref="A2:E2"/>
    <mergeCell ref="A4:B4"/>
    <mergeCell ref="A16:B16"/>
    <mergeCell ref="A29:C29"/>
  </mergeCells>
  <conditionalFormatting sqref="B9">
    <cfRule type="expression" priority="1" dxfId="1" stopIfTrue="1">
      <formula>B9&lt;0</formula>
    </cfRule>
    <cfRule type="expression" priority="2" dxfId="0" stopIfTrue="1">
      <formula>B9&gt;=0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18" customWidth="1" min="3" max="3"/>
  </cols>
  <sheetData>
    <row r="1">
      <c r="A1" s="17" t="inlineStr">
        <is>
          <t>Instellingen Project</t>
        </is>
      </c>
    </row>
    <row r="2"/>
    <row r="3">
      <c r="A3" s="19" t="inlineStr">
        <is>
          <t>Projectgegevens</t>
        </is>
      </c>
    </row>
    <row r="4">
      <c r="A4" s="29" t="inlineStr">
        <is>
          <t>Projectnaam</t>
        </is>
      </c>
      <c r="B4" s="30" t="inlineStr">
        <is>
          <t>Verbouwing Familie de Vries</t>
        </is>
      </c>
    </row>
    <row r="5">
      <c r="A5" s="29" t="inlineStr">
        <is>
          <t>Adres</t>
        </is>
      </c>
      <c r="B5" s="30" t="inlineStr">
        <is>
          <t>Molenweg 12</t>
        </is>
      </c>
    </row>
    <row r="6">
      <c r="A6" s="29" t="inlineStr">
        <is>
          <t>Plaats</t>
        </is>
      </c>
      <c r="B6" s="30" t="inlineStr">
        <is>
          <t>Utrecht</t>
        </is>
      </c>
    </row>
    <row r="7">
      <c r="A7" s="29" t="inlineStr">
        <is>
          <t>Startdatum</t>
        </is>
      </c>
      <c r="B7" s="39" t="n">
        <v>46082</v>
      </c>
    </row>
    <row r="8">
      <c r="A8" s="29" t="inlineStr">
        <is>
          <t>Geplande einddatum</t>
        </is>
      </c>
      <c r="B8" s="39" t="n">
        <v>46295</v>
      </c>
    </row>
    <row r="9">
      <c r="A9" s="29" t="inlineStr">
        <is>
          <t>Totaal budget</t>
        </is>
      </c>
      <c r="B9" s="8" t="n">
        <v>45000</v>
      </c>
    </row>
    <row r="10">
      <c r="A10" s="29" t="inlineStr">
        <is>
          <t>Standaard btw-tarief</t>
        </is>
      </c>
      <c r="B10" s="32" t="n">
        <v>0.21</v>
      </c>
    </row>
    <row r="11">
      <c r="A11" s="29" t="inlineStr">
        <is>
          <t>Projecttype</t>
        </is>
      </c>
      <c r="B11" s="30" t="inlineStr">
        <is>
          <t>Verbouwing</t>
        </is>
      </c>
    </row>
    <row r="12">
      <c r="A12" s="29" t="inlineStr">
        <is>
          <t>Opmerking</t>
        </is>
      </c>
      <c r="B12" s="30" t="inlineStr">
        <is>
          <t>Verbouwing bestaande woning inclusief verduurzaming (isolatie en HR++ glas)</t>
        </is>
      </c>
    </row>
    <row r="13"/>
    <row r="14">
      <c r="A14" s="19" t="inlineStr">
        <is>
          <t>Btw-tarieven referentietabel</t>
        </is>
      </c>
    </row>
    <row r="15">
      <c r="A15" s="3" t="inlineStr">
        <is>
          <t>Tarief</t>
        </is>
      </c>
      <c r="B15" s="3" t="inlineStr">
        <is>
          <t>Omschrijving</t>
        </is>
      </c>
    </row>
    <row r="16">
      <c r="A16" s="33" t="n">
        <v>0.21</v>
      </c>
      <c r="B16" s="25" t="inlineStr">
        <is>
          <t>Hoog tarief</t>
        </is>
      </c>
    </row>
    <row r="17">
      <c r="A17" s="34" t="n">
        <v>0.09</v>
      </c>
      <c r="B17" s="27" t="inlineStr">
        <is>
          <t>Laag tarief</t>
        </is>
      </c>
    </row>
    <row r="18">
      <c r="A18" s="33" t="n">
        <v>0</v>
      </c>
      <c r="B18" s="25" t="inlineStr">
        <is>
          <t>Vrijgesteld / 0%-tarief</t>
        </is>
      </c>
    </row>
  </sheetData>
  <mergeCells count="3">
    <mergeCell ref="A1:C1"/>
    <mergeCell ref="A3:C3"/>
    <mergeCell ref="A14:B14"/>
  </mergeCells>
  <dataValidations count="1">
    <dataValidation sqref="B11" showErrorMessage="1" showInputMessage="1" allowBlank="1" type="list">
      <formula1>"Verbouwing,Nieuwbouw,Aanbouw,Verduurzaming"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4" customWidth="1" min="1" max="1"/>
    <col width="90" customWidth="1" min="2" max="2"/>
  </cols>
  <sheetData>
    <row r="1">
      <c r="A1" s="17" t="inlineStr">
        <is>
          <t>Toelichting bij dit sjabloon</t>
        </is>
      </c>
    </row>
    <row r="2"/>
    <row r="3" ht="34" customHeight="1">
      <c r="A3" s="35" t="inlineStr">
        <is>
          <t>Begroting</t>
        </is>
      </c>
      <c r="B3" s="36" t="inlineStr">
        <is>
          <t>Hoofdblad met alle begrotingsposten per werksoort. Vul Aantal, Stukprijs excl. btw, Btw-tarief en Begroot bedrag in (gele cellen). Totalen, btw en status worden automatisch berekend.</t>
        </is>
      </c>
    </row>
    <row r="4" ht="34" customHeight="1">
      <c r="A4" s="35" t="inlineStr">
        <is>
          <t>Kolom Btw-tarief</t>
        </is>
      </c>
      <c r="B4" s="36" t="inlineStr">
        <is>
          <t>Kies 21%, 9% of 0% via de keuzelijst. Deze waarden komen uit de referentietabel op het blad Instellingen.</t>
        </is>
      </c>
    </row>
    <row r="5" ht="34" customHeight="1">
      <c r="A5" s="35" t="inlineStr">
        <is>
          <t>Kolom Status</t>
        </is>
      </c>
      <c r="B5" s="36" t="inlineStr">
        <is>
          <t>Toont automatisch 'Binnen budget' of 'Overschrijding' op basis van het verschil tussen begroot bedrag en totaal incl. btw.</t>
        </is>
      </c>
    </row>
    <row r="6" ht="34" customHeight="1">
      <c r="A6" s="35" t="inlineStr">
        <is>
          <t>Samenvatting</t>
        </is>
      </c>
      <c r="B6" s="36" t="inlineStr">
        <is>
          <t>Dashboard met kerncijfers, budgetstatus en grafieken: totaal per werksoort, verdeling per werksoort en cumulatieve kosten versus budget.</t>
        </is>
      </c>
    </row>
    <row r="7" ht="34" customHeight="1">
      <c r="A7" s="35" t="inlineStr">
        <is>
          <t>Instellingen</t>
        </is>
      </c>
      <c r="B7" s="36" t="inlineStr">
        <is>
          <t>Vul hier de projectgegevens en het totale budget in. Deze gegevens worden gebruikt in de andere bladen via formules.</t>
        </is>
      </c>
    </row>
    <row r="8" ht="34" customHeight="1">
      <c r="A8" s="35" t="inlineStr">
        <is>
          <t>Btw-tarieventabel</t>
        </is>
      </c>
      <c r="B8" s="36" t="inlineStr">
        <is>
          <t>Referentietabel op blad Instellingen, gebruikt door VLOOKUP en de keuzelijst op het blad Begroting.</t>
        </is>
      </c>
    </row>
    <row r="9" ht="34" customHeight="1">
      <c r="A9" s="35" t="inlineStr">
        <is>
          <t>Kleuren</t>
        </is>
      </c>
      <c r="B9" s="36" t="inlineStr">
        <is>
          <t>Gele cellen zijn invoercellen. Groen betekent binnen budget, rood betekent overschrijding of aandachtspunt.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2026-07-02T22:19:04Z</dcterms:created>
  <dcterms:modified xmlns:dcterms="http://purl.org/dc/terms/" xmlns:xsi="http://www.w3.org/2001/XMLSchema-instance" xsi:type="dcterms:W3CDTF">2026-07-02T22:19:04Z</dcterms:modified>
</cp:coreProperties>
</file>