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Invoer &amp; analyse" sheetId="1" state="visible" r:id="rId1"/>
    <sheet xmlns:r="http://schemas.openxmlformats.org/officeDocument/2006/relationships" name="Onderbouwing vaste kosten" sheetId="2" state="visible" r:id="rId2"/>
    <sheet xmlns:r="http://schemas.openxmlformats.org/officeDocument/2006/relationships" name="Samenvatting" sheetId="3" state="visible" r:id="rId3"/>
    <sheet xmlns:r="http://schemas.openxmlformats.org/officeDocument/2006/relationships" name="Instructies" sheetId="4" state="visible" r:id="rId4"/>
  </sheets>
  <definedNames/>
  <calcPr calcId="124519" fullCalcOnLoad="1"/>
</workbook>
</file>

<file path=xl/styles.xml><?xml version="1.0" encoding="utf-8"?>
<styleSheet xmlns="http://schemas.openxmlformats.org/spreadsheetml/2006/main">
  <numFmts count="4">
    <numFmt numFmtId="164" formatCode="&quot;€&quot; #.##0,00"/>
    <numFmt numFmtId="165" formatCode="0,0%"/>
    <numFmt numFmtId="166" formatCode="#.##0,0"/>
    <numFmt numFmtId="167" formatCode="#.##0"/>
  </numFmts>
  <fonts count="5">
    <font>
      <name val="Calibri"/>
      <family val="2"/>
      <color theme="1"/>
      <sz val="11"/>
      <scheme val="minor"/>
    </font>
    <font>
      <b val="1"/>
      <color rgb="001E293B"/>
      <sz val="15"/>
    </font>
    <font>
      <b val="1"/>
      <color rgb="00FFFFFF"/>
      <sz val="11"/>
    </font>
    <font>
      <sz val="10.5"/>
    </font>
    <font>
      <b val="1"/>
      <color rgb="001E293B"/>
      <sz val="11"/>
    </font>
  </fonts>
  <fills count="7">
    <fill>
      <patternFill/>
    </fill>
    <fill>
      <patternFill patternType="gray125"/>
    </fill>
    <fill>
      <patternFill patternType="solid">
        <fgColor rgb="001E293B"/>
      </patternFill>
    </fill>
    <fill>
      <patternFill patternType="solid">
        <fgColor rgb="00FFFBEB"/>
      </patternFill>
    </fill>
    <fill>
      <patternFill patternType="solid">
        <fgColor rgb="00F8FAFC"/>
      </patternFill>
    </fill>
    <fill>
      <patternFill patternType="solid">
        <fgColor rgb="00FFFFFF"/>
      </patternFill>
    </fill>
    <fill>
      <patternFill patternType="solid">
        <fgColor rgb="00C8102E"/>
      </patternFill>
    </fill>
  </fills>
  <borders count="2">
    <border>
      <left/>
      <right/>
      <top/>
      <bottom/>
      <diagonal/>
    </border>
    <border>
      <left style="thin">
        <color rgb="00D1D5DB"/>
      </left>
      <right style="thin">
        <color rgb="00D1D5DB"/>
      </right>
      <top style="thin">
        <color rgb="00D1D5DB"/>
      </top>
      <bottom style="thin">
        <color rgb="00D1D5DB"/>
      </bottom>
    </border>
  </borders>
  <cellStyleXfs count="1">
    <xf numFmtId="0" fontId="0" fillId="0" borderId="0"/>
  </cellStyleXfs>
  <cellXfs count="41">
    <xf numFmtId="0" fontId="0" fillId="0" borderId="0" pivotButton="0" quotePrefix="0" xfId="0"/>
    <xf numFmtId="0" fontId="1" fillId="0" borderId="0" applyAlignment="1" pivotButton="0" quotePrefix="0" xfId="0">
      <alignment horizontal="left" vertical="center" wrapText="1"/>
    </xf>
    <xf numFmtId="0" fontId="2" fillId="2" borderId="1" applyAlignment="1" pivotButton="0" quotePrefix="0" xfId="0">
      <alignment horizontal="center" vertical="center" wrapText="1"/>
    </xf>
    <xf numFmtId="0" fontId="3" fillId="4" borderId="1" applyAlignment="1" pivotButton="0" quotePrefix="0" xfId="0">
      <alignment horizontal="left" vertical="center" wrapText="1"/>
    </xf>
    <xf numFmtId="164" fontId="0" fillId="3" borderId="1" pivotButton="0" quotePrefix="0" xfId="0"/>
    <xf numFmtId="164" fontId="0" fillId="4" borderId="1" pivotButton="0" quotePrefix="0" xfId="0"/>
    <xf numFmtId="165" fontId="0" fillId="4" borderId="1" pivotButton="0" quotePrefix="0" xfId="0"/>
    <xf numFmtId="166" fontId="0" fillId="4" borderId="1" pivotButton="0" quotePrefix="0" xfId="0"/>
    <xf numFmtId="167" fontId="0" fillId="3" borderId="1" pivotButton="0" quotePrefix="0" xfId="0"/>
    <xf numFmtId="0" fontId="0" fillId="4" borderId="1" applyAlignment="1" pivotButton="0" quotePrefix="0" xfId="0">
      <alignment horizontal="center" vertical="center" wrapText="1"/>
    </xf>
    <xf numFmtId="0" fontId="3" fillId="5" borderId="1" applyAlignment="1" pivotButton="0" quotePrefix="0" xfId="0">
      <alignment horizontal="left" vertical="center" wrapText="1"/>
    </xf>
    <xf numFmtId="164" fontId="0" fillId="5" borderId="1" pivotButton="0" quotePrefix="0" xfId="0"/>
    <xf numFmtId="165" fontId="0" fillId="5" borderId="1" pivotButton="0" quotePrefix="0" xfId="0"/>
    <xf numFmtId="166" fontId="0" fillId="5" borderId="1" pivotButton="0" quotePrefix="0" xfId="0"/>
    <xf numFmtId="0" fontId="0" fillId="5" borderId="1" applyAlignment="1" pivotButton="0" quotePrefix="0" xfId="0">
      <alignment horizontal="center" vertical="center" wrapText="1"/>
    </xf>
    <xf numFmtId="0" fontId="2" fillId="6" borderId="0" pivotButton="0" quotePrefix="0" xfId="0"/>
    <xf numFmtId="0" fontId="0" fillId="6" borderId="0" pivotButton="0" quotePrefix="0" xfId="0"/>
    <xf numFmtId="164" fontId="2" fillId="6" borderId="0" pivotButton="0" quotePrefix="0" xfId="0"/>
    <xf numFmtId="165" fontId="2" fillId="6" borderId="0" pivotButton="0" quotePrefix="0" xfId="0"/>
    <xf numFmtId="166" fontId="2" fillId="6" borderId="0" pivotButton="0" quotePrefix="0" xfId="0"/>
    <xf numFmtId="167" fontId="2" fillId="6" borderId="0" pivotButton="0" quotePrefix="0" xfId="0"/>
    <xf numFmtId="0" fontId="1" fillId="0" borderId="0" pivotButton="0" quotePrefix="0" xfId="0"/>
    <xf numFmtId="0" fontId="0" fillId="3" borderId="1" applyAlignment="1" pivotButton="0" quotePrefix="0" xfId="0">
      <alignment horizontal="left" vertical="center" wrapText="1"/>
    </xf>
    <xf numFmtId="165" fontId="0" fillId="3" borderId="1" pivotButton="0" quotePrefix="0" xfId="0"/>
    <xf numFmtId="0" fontId="0" fillId="3" borderId="1" applyAlignment="1" pivotButton="0" quotePrefix="0" xfId="0">
      <alignment horizontal="center" vertical="center" wrapText="1"/>
    </xf>
    <xf numFmtId="164" fontId="4" fillId="4" borderId="1" pivotButton="0" quotePrefix="0" xfId="0"/>
    <xf numFmtId="164" fontId="4" fillId="5" borderId="1" pivotButton="0" quotePrefix="0" xfId="0"/>
    <xf numFmtId="165" fontId="4" fillId="4" borderId="1" pivotButton="0" quotePrefix="0" xfId="0"/>
    <xf numFmtId="167" fontId="4" fillId="5" borderId="1" pivotButton="0" quotePrefix="0" xfId="0"/>
    <xf numFmtId="0" fontId="3" fillId="4" borderId="1" pivotButton="0" quotePrefix="0" xfId="0"/>
    <xf numFmtId="0" fontId="3" fillId="5" borderId="1" pivotButton="0" quotePrefix="0" xfId="0"/>
    <xf numFmtId="0" fontId="4" fillId="5" borderId="1" applyAlignment="1" pivotButton="0" quotePrefix="0" xfId="0">
      <alignment horizontal="center" vertical="center" wrapText="1"/>
    </xf>
    <xf numFmtId="0" fontId="3" fillId="0" borderId="1" pivotButton="0" quotePrefix="0" xfId="0"/>
    <xf numFmtId="0" fontId="0" fillId="3" borderId="1" pivotButton="0" quotePrefix="0" xfId="0"/>
    <xf numFmtId="164" fontId="0" fillId="0" borderId="1" pivotButton="0" quotePrefix="0" xfId="0"/>
    <xf numFmtId="0" fontId="0" fillId="0" borderId="1" applyAlignment="1" pivotButton="0" quotePrefix="0" xfId="0">
      <alignment horizontal="center" vertical="center" wrapText="1"/>
    </xf>
    <xf numFmtId="0" fontId="2" fillId="2" borderId="0" pivotButton="0" quotePrefix="0" xfId="0"/>
    <xf numFmtId="0" fontId="0" fillId="4" borderId="1" pivotButton="0" quotePrefix="0" xfId="0"/>
    <xf numFmtId="0" fontId="0" fillId="5" borderId="1" pivotButton="0" quotePrefix="0" xfId="0"/>
    <xf numFmtId="0" fontId="2" fillId="6" borderId="1" applyAlignment="1" pivotButton="0" quotePrefix="0" xfId="0">
      <alignment horizontal="left" vertical="center" wrapText="1"/>
    </xf>
    <xf numFmtId="0" fontId="3" fillId="0" borderId="1" applyAlignment="1" pivotButton="0" quotePrefix="0" xfId="0">
      <alignment horizontal="left" vertical="center" wrapText="1"/>
    </xf>
  </cellXfs>
  <cellStyles count="1">
    <cellStyle name="Normal" xfId="0" builtinId="0" hidden="0"/>
  </cellStyles>
  <dxfs count="4">
    <dxf>
      <font>
        <b val="1"/>
        <color rgb="0016A34A"/>
      </font>
      <fill>
        <patternFill patternType="solid">
          <fgColor rgb="00DCFCE7"/>
        </patternFill>
      </fill>
    </dxf>
    <dxf>
      <font>
        <b val="1"/>
        <color rgb="00DC2626"/>
      </font>
      <fill>
        <patternFill patternType="solid">
          <fgColor rgb="00FEE2E2"/>
        </patternFill>
      </fill>
    </dxf>
    <dxf>
      <font>
        <b val="1"/>
        <color rgb="0016A34A"/>
      </font>
    </dxf>
    <dxf>
      <font>
        <b val="1"/>
        <color rgb="00DC2626"/>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Werkelijke omzet vs. Break-even omzet per product/dienst</a:t>
            </a:r>
          </a:p>
        </rich>
      </tx>
    </title>
    <plotArea>
      <barChart>
        <barDir val="col"/>
        <grouping val="clustered"/>
        <ser>
          <idx val="0"/>
          <order val="0"/>
          <tx>
            <strRef>
              <f>'Invoer &amp; analyse'!K3</f>
            </strRef>
          </tx>
          <spPr>
            <a:solidFill xmlns:a="http://schemas.openxmlformats.org/drawingml/2006/main">
              <a:srgbClr val="0F766E"/>
            </a:solidFill>
            <a:ln xmlns:a="http://schemas.openxmlformats.org/drawingml/2006/main">
              <a:prstDash val="solid"/>
            </a:ln>
          </spPr>
          <cat>
            <numRef>
              <f>'Invoer &amp; analyse'!$A$4:$A$12</f>
            </numRef>
          </cat>
          <val>
            <numRef>
              <f>'Invoer &amp; analyse'!$K$4:$K$12</f>
            </numRef>
          </val>
        </ser>
        <ser>
          <idx val="1"/>
          <order val="1"/>
          <tx>
            <strRef>
              <f>'Invoer &amp; analyse'!I3</f>
            </strRef>
          </tx>
          <spPr>
            <a:solidFill xmlns:a="http://schemas.openxmlformats.org/drawingml/2006/main">
              <a:srgbClr val="C8102E"/>
            </a:solidFill>
            <a:ln xmlns:a="http://schemas.openxmlformats.org/drawingml/2006/main">
              <a:prstDash val="solid"/>
            </a:ln>
          </spPr>
          <cat>
            <numRef>
              <f>'Invoer &amp; analyse'!$A$4:$A$12</f>
            </numRef>
          </cat>
          <val>
            <numRef>
              <f>'Invoer &amp; analyse'!$I$4:$I$12</f>
            </numRef>
          </val>
        </ser>
        <gapWidth val="150"/>
        <axId val="10"/>
        <axId val="100"/>
      </barChart>
      <lineChart>
        <grouping val="standard"/>
        <ser>
          <idx val="2"/>
          <order val="2"/>
          <tx>
            <strRef>
              <f>'Invoer &amp; analyse'!F3</f>
            </strRef>
          </tx>
          <spPr>
            <a:solidFill xmlns:a="http://schemas.openxmlformats.org/drawingml/2006/main">
              <a:srgbClr val="F59E0B"/>
            </a:solidFill>
            <a:ln xmlns:a="http://schemas.openxmlformats.org/drawingml/2006/main" w="22000">
              <a:prstDash val="solid"/>
            </a:ln>
          </spPr>
          <marker>
            <symbol val="none"/>
            <spPr>
              <a:ln xmlns:a="http://schemas.openxmlformats.org/drawingml/2006/main">
                <a:prstDash val="solid"/>
              </a:ln>
            </spPr>
          </marker>
          <val>
            <numRef>
              <f>'Invoer &amp; analyse'!$F$4:$F$12</f>
            </numRef>
          </val>
        </ser>
        <axId val="10"/>
        <axId val="200"/>
      </lineChart>
      <catAx>
        <axId val="10"/>
        <scaling>
          <orientation val="minMax"/>
        </scaling>
        <axPos val="l"/>
        <title>
          <tx>
            <rich>
              <a:bodyPr xmlns:a="http://schemas.openxmlformats.org/drawingml/2006/main"/>
              <a:p xmlns:a="http://schemas.openxmlformats.org/drawingml/2006/main">
                <a:pPr>
                  <a:defRPr/>
                </a:pPr>
                <a:r>
                  <a:t>Product / dienst</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Omzet (€)</a:t>
                </a:r>
              </a:p>
            </rich>
          </tx>
        </title>
        <majorTickMark val="none"/>
        <minorTickMark val="none"/>
        <crossAx val="10"/>
      </valAx>
      <valAx>
        <axId val="200"/>
        <scaling>
          <orientation val="minMax"/>
        </scaling>
        <axPos val="l"/>
        <majorGridlines/>
        <title>
          <tx>
            <rich>
              <a:bodyPr xmlns:a="http://schemas.openxmlformats.org/drawingml/2006/main"/>
              <a:p xmlns:a="http://schemas.openxmlformats.org/drawingml/2006/main">
                <a:pPr>
                  <a:defRPr/>
                </a:pPr>
                <a:r>
                  <a:t>Margepercentage</a:t>
                </a:r>
              </a:p>
            </rich>
          </tx>
        </title>
        <majorTickMark val="none"/>
        <minorTickMark val="none"/>
        <crossAx val="10"/>
        <crosses val="max"/>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Vaste kosten per categorie</a:t>
            </a:r>
          </a:p>
        </rich>
      </tx>
    </title>
    <plotArea>
      <barChart>
        <barDir val="bar"/>
        <grouping val="clustered"/>
        <ser>
          <idx val="0"/>
          <order val="0"/>
          <tx>
            <strRef>
              <f>'Samenvatting'!B23</f>
            </strRef>
          </tx>
          <spPr>
            <a:solidFill xmlns:a="http://schemas.openxmlformats.org/drawingml/2006/main">
              <a:srgbClr val="14B8A6"/>
            </a:solidFill>
            <a:ln xmlns:a="http://schemas.openxmlformats.org/drawingml/2006/main">
              <a:prstDash val="solid"/>
            </a:ln>
          </spPr>
          <cat>
            <numRef>
              <f>'Samenvatting'!$A$24:$A$32</f>
            </numRef>
          </cat>
          <val>
            <numRef>
              <f>'Samenvatting'!$B$24:$B$32</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Bedrag per maand (€)</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Categorie</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oneCellAnchor>
    <from>
      <col>3</col>
      <colOff>0</colOff>
      <row>2</row>
      <rowOff>0</rowOff>
    </from>
    <ext cx="792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3</col>
      <colOff>0</colOff>
      <row>21</row>
      <rowOff>0</rowOff>
    </from>
    <ext cx="792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M13"/>
  <sheetViews>
    <sheetView workbookViewId="0">
      <pane ySplit="3" topLeftCell="A4" activePane="bottomLeft" state="frozen"/>
      <selection pane="bottomLeft" activeCell="A1" sqref="A1"/>
    </sheetView>
  </sheetViews>
  <sheetFormatPr baseColWidth="8" defaultRowHeight="15"/>
  <cols>
    <col width="24" customWidth="1" min="1" max="1"/>
    <col width="16" customWidth="1" min="2" max="2"/>
    <col width="16" customWidth="1" min="3" max="3"/>
    <col width="16" customWidth="1" min="4" max="4"/>
    <col width="16" customWidth="1" min="5" max="5"/>
    <col width="14" customWidth="1" min="6" max="6"/>
    <col width="16" customWidth="1" min="7" max="7"/>
    <col width="16" customWidth="1" min="8" max="8"/>
    <col width="16" customWidth="1" min="9" max="9"/>
    <col width="16" customWidth="1" min="10" max="10"/>
    <col width="16" customWidth="1" min="11" max="11"/>
    <col width="18" customWidth="1" min="12" max="12"/>
    <col width="16" customWidth="1" min="13" max="13"/>
  </cols>
  <sheetData>
    <row r="1" ht="24" customHeight="1">
      <c r="A1" s="1" t="inlineStr">
        <is>
          <t>Break-even analyse — Invoer &amp; analyse per product/dienst</t>
        </is>
      </c>
    </row>
    <row r="2"/>
    <row r="3" ht="38" customHeight="1">
      <c r="A3" s="2" t="inlineStr">
        <is>
          <t>Product / dienst</t>
        </is>
      </c>
      <c r="B3" s="2" t="inlineStr">
        <is>
          <t>Categorie</t>
        </is>
      </c>
      <c r="C3" s="2" t="inlineStr">
        <is>
          <t>Verkoopprijs per eenheid (€)</t>
        </is>
      </c>
      <c r="D3" s="2" t="inlineStr">
        <is>
          <t>Variabele kosten per eenheid (€)</t>
        </is>
      </c>
      <c r="E3" s="2" t="inlineStr">
        <is>
          <t>Brutomarge per eenheid (€)</t>
        </is>
      </c>
      <c r="F3" s="2" t="inlineStr">
        <is>
          <t>Margepercentage</t>
        </is>
      </c>
      <c r="G3" s="2" t="inlineStr">
        <is>
          <t>Vaste kosten per maand (€)</t>
        </is>
      </c>
      <c r="H3" s="2" t="inlineStr">
        <is>
          <t>Break-even afzet (eenheden)</t>
        </is>
      </c>
      <c r="I3" s="2" t="inlineStr">
        <is>
          <t>Break-even omzet (€)</t>
        </is>
      </c>
      <c r="J3" s="2" t="inlineStr">
        <is>
          <t>Werkelijke afzet (eenheden)</t>
        </is>
      </c>
      <c r="K3" s="2" t="inlineStr">
        <is>
          <t>Werkelijke omzet (€)</t>
        </is>
      </c>
      <c r="L3" s="2" t="inlineStr">
        <is>
          <t>Resultaat t.o.v. break-even (€)</t>
        </is>
      </c>
      <c r="M3" s="2" t="inlineStr">
        <is>
          <t>Status</t>
        </is>
      </c>
    </row>
    <row r="4">
      <c r="A4" s="3" t="inlineStr">
        <is>
          <t>Sanne's Webdesign</t>
        </is>
      </c>
      <c r="B4" s="3" t="inlineStr">
        <is>
          <t>Webdesign</t>
        </is>
      </c>
      <c r="C4" s="4" t="n">
        <v>1250</v>
      </c>
      <c r="D4" s="4" t="n">
        <v>450</v>
      </c>
      <c r="E4" s="5">
        <f>C4-D4</f>
        <v/>
      </c>
      <c r="F4" s="6">
        <f>IFERROR(E4/C4,0)</f>
        <v/>
      </c>
      <c r="G4" s="4" t="n">
        <v>3500</v>
      </c>
      <c r="H4" s="7">
        <f>IFERROR(G4/E4,0)</f>
        <v/>
      </c>
      <c r="I4" s="5">
        <f>H4*C4</f>
        <v/>
      </c>
      <c r="J4" s="8" t="n">
        <v>18</v>
      </c>
      <c r="K4" s="5">
        <f>J4*C4</f>
        <v/>
      </c>
      <c r="L4" s="5">
        <f>K4-I4</f>
        <v/>
      </c>
      <c r="M4" s="9">
        <f>IF(L4&gt;=0,"Winstgevend","Onder break-even")</f>
        <v/>
      </c>
    </row>
    <row r="5">
      <c r="A5" s="10" t="inlineStr">
        <is>
          <t>Daan Consultancy</t>
        </is>
      </c>
      <c r="B5" s="10" t="inlineStr">
        <is>
          <t>Consultancy</t>
        </is>
      </c>
      <c r="C5" s="4" t="n">
        <v>950</v>
      </c>
      <c r="D5" s="4" t="n">
        <v>320</v>
      </c>
      <c r="E5" s="11">
        <f>C5-D5</f>
        <v/>
      </c>
      <c r="F5" s="12">
        <f>IFERROR(E5/C5,0)</f>
        <v/>
      </c>
      <c r="G5" s="4" t="n">
        <v>4200</v>
      </c>
      <c r="H5" s="13">
        <f>IFERROR(G5/E5,0)</f>
        <v/>
      </c>
      <c r="I5" s="11">
        <f>H5*C5</f>
        <v/>
      </c>
      <c r="J5" s="8" t="n">
        <v>24</v>
      </c>
      <c r="K5" s="11">
        <f>J5*C5</f>
        <v/>
      </c>
      <c r="L5" s="11">
        <f>K5-I5</f>
        <v/>
      </c>
      <c r="M5" s="14">
        <f>IF(L5&gt;=0,"Winstgevend","Onder break-even")</f>
        <v/>
      </c>
    </row>
    <row r="6">
      <c r="A6" s="3" t="inlineStr">
        <is>
          <t>Emma Online cursus</t>
        </is>
      </c>
      <c r="B6" s="3" t="inlineStr">
        <is>
          <t>Online cursus</t>
        </is>
      </c>
      <c r="C6" s="4" t="n">
        <v>149</v>
      </c>
      <c r="D6" s="4" t="n">
        <v>22.5</v>
      </c>
      <c r="E6" s="5">
        <f>C6-D6</f>
        <v/>
      </c>
      <c r="F6" s="6">
        <f>IFERROR(E6/C6,0)</f>
        <v/>
      </c>
      <c r="G6" s="4" t="n">
        <v>1850</v>
      </c>
      <c r="H6" s="7">
        <f>IFERROR(G6/E6,0)</f>
        <v/>
      </c>
      <c r="I6" s="5">
        <f>H6*C6</f>
        <v/>
      </c>
      <c r="J6" s="8" t="n">
        <v>240</v>
      </c>
      <c r="K6" s="5">
        <f>J6*C6</f>
        <v/>
      </c>
      <c r="L6" s="5">
        <f>K6-I6</f>
        <v/>
      </c>
      <c r="M6" s="9">
        <f>IF(L6&gt;=0,"Winstgevend","Onder break-even")</f>
        <v/>
      </c>
    </row>
    <row r="7">
      <c r="A7" s="10" t="inlineStr">
        <is>
          <t>Lars Fotografiedienst</t>
        </is>
      </c>
      <c r="B7" s="10" t="inlineStr">
        <is>
          <t>Fotografie</t>
        </is>
      </c>
      <c r="C7" s="4" t="n">
        <v>495</v>
      </c>
      <c r="D7" s="4" t="n">
        <v>120</v>
      </c>
      <c r="E7" s="11">
        <f>C7-D7</f>
        <v/>
      </c>
      <c r="F7" s="12">
        <f>IFERROR(E7/C7,0)</f>
        <v/>
      </c>
      <c r="G7" s="4" t="n">
        <v>1250</v>
      </c>
      <c r="H7" s="13">
        <f>IFERROR(G7/E7,0)</f>
        <v/>
      </c>
      <c r="I7" s="11">
        <f>H7*C7</f>
        <v/>
      </c>
      <c r="J7" s="8" t="n">
        <v>32</v>
      </c>
      <c r="K7" s="11">
        <f>J7*C7</f>
        <v/>
      </c>
      <c r="L7" s="11">
        <f>K7-I7</f>
        <v/>
      </c>
      <c r="M7" s="14">
        <f>IF(L7&gt;=0,"Winstgevend","Onder break-even")</f>
        <v/>
      </c>
    </row>
    <row r="8">
      <c r="A8" s="3" t="inlineStr">
        <is>
          <t>Sophie Social media pakket</t>
        </is>
      </c>
      <c r="B8" s="3" t="inlineStr">
        <is>
          <t>Marketing</t>
        </is>
      </c>
      <c r="C8" s="4" t="n">
        <v>349</v>
      </c>
      <c r="D8" s="4" t="n">
        <v>85</v>
      </c>
      <c r="E8" s="5">
        <f>C8-D8</f>
        <v/>
      </c>
      <c r="F8" s="6">
        <f>IFERROR(E8/C8,0)</f>
        <v/>
      </c>
      <c r="G8" s="4" t="n">
        <v>2100</v>
      </c>
      <c r="H8" s="7">
        <f>IFERROR(G8/E8,0)</f>
        <v/>
      </c>
      <c r="I8" s="5">
        <f>H8*C8</f>
        <v/>
      </c>
      <c r="J8" s="8" t="n">
        <v>45</v>
      </c>
      <c r="K8" s="5">
        <f>J8*C8</f>
        <v/>
      </c>
      <c r="L8" s="5">
        <f>K8-I8</f>
        <v/>
      </c>
      <c r="M8" s="9">
        <f>IF(L8&gt;=0,"Winstgevend","Onder break-even")</f>
        <v/>
      </c>
    </row>
    <row r="9">
      <c r="A9" s="10" t="inlineStr">
        <is>
          <t>Bram Onderhoudscontract</t>
        </is>
      </c>
      <c r="B9" s="10" t="inlineStr">
        <is>
          <t>Onderhoud</t>
        </is>
      </c>
      <c r="C9" s="4" t="n">
        <v>89</v>
      </c>
      <c r="D9" s="4" t="n">
        <v>18.5</v>
      </c>
      <c r="E9" s="11">
        <f>C9-D9</f>
        <v/>
      </c>
      <c r="F9" s="12">
        <f>IFERROR(E9/C9,0)</f>
        <v/>
      </c>
      <c r="G9" s="4" t="n">
        <v>1650</v>
      </c>
      <c r="H9" s="13">
        <f>IFERROR(G9/E9,0)</f>
        <v/>
      </c>
      <c r="I9" s="11">
        <f>H9*C9</f>
        <v/>
      </c>
      <c r="J9" s="8" t="n">
        <v>150</v>
      </c>
      <c r="K9" s="11">
        <f>J9*C9</f>
        <v/>
      </c>
      <c r="L9" s="11">
        <f>K9-I9</f>
        <v/>
      </c>
      <c r="M9" s="14">
        <f>IF(L9&gt;=0,"Winstgevend","Onder break-even")</f>
        <v/>
      </c>
    </row>
    <row r="10">
      <c r="A10" s="3" t="inlineStr">
        <is>
          <t>Julia Training</t>
        </is>
      </c>
      <c r="B10" s="3" t="inlineStr">
        <is>
          <t>Training</t>
        </is>
      </c>
      <c r="C10" s="4" t="n">
        <v>275</v>
      </c>
      <c r="D10" s="4" t="n">
        <v>65</v>
      </c>
      <c r="E10" s="5">
        <f>C10-D10</f>
        <v/>
      </c>
      <c r="F10" s="6">
        <f>IFERROR(E10/C10,0)</f>
        <v/>
      </c>
      <c r="G10" s="4" t="n">
        <v>3200</v>
      </c>
      <c r="H10" s="7">
        <f>IFERROR(G10/E10,0)</f>
        <v/>
      </c>
      <c r="I10" s="5">
        <f>H10*C10</f>
        <v/>
      </c>
      <c r="J10" s="8" t="n">
        <v>38</v>
      </c>
      <c r="K10" s="5">
        <f>J10*C10</f>
        <v/>
      </c>
      <c r="L10" s="5">
        <f>K10-I10</f>
        <v/>
      </c>
      <c r="M10" s="9">
        <f>IF(L10&gt;=0,"Winstgevend","Onder break-even")</f>
        <v/>
      </c>
    </row>
    <row r="11">
      <c r="A11" s="10" t="inlineStr">
        <is>
          <t>Thijs Implementatie</t>
        </is>
      </c>
      <c r="B11" s="10" t="inlineStr">
        <is>
          <t>Implementatie</t>
        </is>
      </c>
      <c r="C11" s="4" t="n">
        <v>1250</v>
      </c>
      <c r="D11" s="4" t="n">
        <v>650</v>
      </c>
      <c r="E11" s="11">
        <f>C11-D11</f>
        <v/>
      </c>
      <c r="F11" s="12">
        <f>IFERROR(E11/C11,0)</f>
        <v/>
      </c>
      <c r="G11" s="4" t="n">
        <v>8500</v>
      </c>
      <c r="H11" s="13">
        <f>IFERROR(G11/E11,0)</f>
        <v/>
      </c>
      <c r="I11" s="11">
        <f>H11*C11</f>
        <v/>
      </c>
      <c r="J11" s="8" t="n">
        <v>15</v>
      </c>
      <c r="K11" s="11">
        <f>J11*C11</f>
        <v/>
      </c>
      <c r="L11" s="11">
        <f>K11-I11</f>
        <v/>
      </c>
      <c r="M11" s="14">
        <f>IF(L11&gt;=0,"Winstgevend","Onder break-even")</f>
        <v/>
      </c>
    </row>
    <row r="12">
      <c r="A12" s="3" t="inlineStr">
        <is>
          <t>Lieke Supportabonnement</t>
        </is>
      </c>
      <c r="B12" s="3" t="inlineStr">
        <is>
          <t>Support</t>
        </is>
      </c>
      <c r="C12" s="4" t="n">
        <v>49</v>
      </c>
      <c r="D12" s="4" t="n">
        <v>8.5</v>
      </c>
      <c r="E12" s="5">
        <f>C12-D12</f>
        <v/>
      </c>
      <c r="F12" s="6">
        <f>IFERROR(E12/C12,0)</f>
        <v/>
      </c>
      <c r="G12" s="4" t="n">
        <v>1450</v>
      </c>
      <c r="H12" s="7">
        <f>IFERROR(G12/E12,0)</f>
        <v/>
      </c>
      <c r="I12" s="5">
        <f>H12*C12</f>
        <v/>
      </c>
      <c r="J12" s="8" t="n">
        <v>210</v>
      </c>
      <c r="K12" s="5">
        <f>J12*C12</f>
        <v/>
      </c>
      <c r="L12" s="5">
        <f>K12-I12</f>
        <v/>
      </c>
      <c r="M12" s="9">
        <f>IF(L12&gt;=0,"Winstgevend","Onder break-even")</f>
        <v/>
      </c>
    </row>
    <row r="13">
      <c r="A13" s="15" t="inlineStr">
        <is>
          <t>TOTAAL / GEMIDDELDE</t>
        </is>
      </c>
      <c r="C13" s="17">
        <f>AVERAGE(C4:C12)</f>
        <v/>
      </c>
      <c r="D13" s="17">
        <f>AVERAGE(D4:D12)</f>
        <v/>
      </c>
      <c r="E13" s="17">
        <f>AVERAGE(E4:E12)</f>
        <v/>
      </c>
      <c r="F13" s="18">
        <f>AVERAGE(F4:F12)</f>
        <v/>
      </c>
      <c r="G13" s="17">
        <f>SUM(G4:G12)</f>
        <v/>
      </c>
      <c r="H13" s="19">
        <f>SUM(H4:H12)</f>
        <v/>
      </c>
      <c r="I13" s="17">
        <f>SUM(I4:I12)</f>
        <v/>
      </c>
      <c r="J13" s="20">
        <f>SUM(J4:J12)</f>
        <v/>
      </c>
      <c r="K13" s="17">
        <f>SUM(K4:K12)</f>
        <v/>
      </c>
      <c r="L13" s="17">
        <f>SUM(L4:L12)</f>
        <v/>
      </c>
      <c r="M13" s="16" t="n"/>
    </row>
  </sheetData>
  <mergeCells count="2">
    <mergeCell ref="A1:M1"/>
    <mergeCell ref="A13:B13"/>
  </mergeCells>
  <conditionalFormatting sqref="M4:M12">
    <cfRule type="expression" priority="1" dxfId="0" stopIfTrue="1">
      <formula>M4="Winstgevend"</formula>
    </cfRule>
    <cfRule type="expression" priority="2" dxfId="1" stopIfTrue="1">
      <formula>M4="Onder break-even"</formula>
    </cfRule>
  </conditionalFormatting>
  <conditionalFormatting sqref="L4:L12">
    <cfRule type="expression" priority="3" dxfId="2">
      <formula>L4&gt;=0</formula>
    </cfRule>
    <cfRule type="expression" priority="4" dxfId="3">
      <formula>L4&lt;0</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G13"/>
  <sheetViews>
    <sheetView workbookViewId="0">
      <pane ySplit="3" topLeftCell="A4" activePane="bottomLeft" state="frozen"/>
      <selection pane="bottomLeft" activeCell="A1" sqref="A1"/>
    </sheetView>
  </sheetViews>
  <sheetFormatPr baseColWidth="8" defaultRowHeight="15"/>
  <cols>
    <col width="26" customWidth="1" min="1" max="1"/>
    <col width="34" customWidth="1" min="2" max="2"/>
    <col width="18" customWidth="1" min="3" max="3"/>
    <col width="18" customWidth="1" min="4" max="4"/>
    <col width="12" customWidth="1" min="5" max="5"/>
    <col width="16" customWidth="1" min="6" max="6"/>
    <col width="26" customWidth="1" min="7" max="7"/>
  </cols>
  <sheetData>
    <row r="1" ht="24" customHeight="1">
      <c r="A1" s="21" t="inlineStr">
        <is>
          <t>Onderbouwing vaste kosten per maand</t>
        </is>
      </c>
    </row>
    <row r="2"/>
    <row r="3" ht="32" customHeight="1">
      <c r="A3" s="2" t="inlineStr">
        <is>
          <t>Kostenpost</t>
        </is>
      </c>
      <c r="B3" s="2" t="inlineStr">
        <is>
          <t>Omschrijving</t>
        </is>
      </c>
      <c r="C3" s="2" t="inlineStr">
        <is>
          <t>Categorie</t>
        </is>
      </c>
      <c r="D3" s="2" t="inlineStr">
        <is>
          <t>Bedrag per maand (€)</t>
        </is>
      </c>
      <c r="E3" s="2" t="inlineStr">
        <is>
          <t>BTW-tarief</t>
        </is>
      </c>
      <c r="F3" s="2" t="inlineStr">
        <is>
          <t>Jaarbedrag (€)</t>
        </is>
      </c>
      <c r="G3" s="2" t="inlineStr">
        <is>
          <t>Meegenomen in break-even?</t>
        </is>
      </c>
    </row>
    <row r="4">
      <c r="A4" s="22" t="inlineStr">
        <is>
          <t>Huur kantoorruimte</t>
        </is>
      </c>
      <c r="B4" s="22" t="inlineStr">
        <is>
          <t>Maandelijkse huur bedrijfspand Utrecht</t>
        </is>
      </c>
      <c r="C4" s="22" t="inlineStr">
        <is>
          <t>Huisvesting</t>
        </is>
      </c>
      <c r="D4" s="4" t="n">
        <v>950</v>
      </c>
      <c r="E4" s="23" t="n">
        <v>0.21</v>
      </c>
      <c r="F4" s="5">
        <f>D4*12</f>
        <v/>
      </c>
      <c r="G4" s="24" t="inlineStr">
        <is>
          <t>Ja</t>
        </is>
      </c>
    </row>
    <row r="5">
      <c r="A5" s="22" t="inlineStr">
        <is>
          <t>Salaris medewerker</t>
        </is>
      </c>
      <c r="B5" s="22" t="inlineStr">
        <is>
          <t>Bruto salaris parttime medewerker</t>
        </is>
      </c>
      <c r="C5" s="22" t="inlineStr">
        <is>
          <t>Personeel</t>
        </is>
      </c>
      <c r="D5" s="4" t="n">
        <v>3200</v>
      </c>
      <c r="E5" s="23" t="n">
        <v>0</v>
      </c>
      <c r="F5" s="11">
        <f>D5*12</f>
        <v/>
      </c>
      <c r="G5" s="24" t="inlineStr">
        <is>
          <t>Ja</t>
        </is>
      </c>
    </row>
    <row r="6">
      <c r="A6" s="22" t="inlineStr">
        <is>
          <t>Marketing &amp; advertenties</t>
        </is>
      </c>
      <c r="B6" s="22" t="inlineStr">
        <is>
          <t>Online advertenties en contentmarketing</t>
        </is>
      </c>
      <c r="C6" s="22" t="inlineStr">
        <is>
          <t>Marketing</t>
        </is>
      </c>
      <c r="D6" s="4" t="n">
        <v>650</v>
      </c>
      <c r="E6" s="23" t="n">
        <v>0.21</v>
      </c>
      <c r="F6" s="5">
        <f>D6*12</f>
        <v/>
      </c>
      <c r="G6" s="24" t="inlineStr">
        <is>
          <t>Ja</t>
        </is>
      </c>
    </row>
    <row r="7">
      <c r="A7" s="22" t="inlineStr">
        <is>
          <t>Software abonnementen</t>
        </is>
      </c>
      <c r="B7" s="22" t="inlineStr">
        <is>
          <t>Boekhoud- en projectsoftware</t>
        </is>
      </c>
      <c r="C7" s="22" t="inlineStr">
        <is>
          <t>Software</t>
        </is>
      </c>
      <c r="D7" s="4" t="n">
        <v>320</v>
      </c>
      <c r="E7" s="23" t="n">
        <v>0.21</v>
      </c>
      <c r="F7" s="11">
        <f>D7*12</f>
        <v/>
      </c>
      <c r="G7" s="24" t="inlineStr">
        <is>
          <t>Ja</t>
        </is>
      </c>
    </row>
    <row r="8">
      <c r="A8" s="22" t="inlineStr">
        <is>
          <t>Verzekeringen</t>
        </is>
      </c>
      <c r="B8" s="22" t="inlineStr">
        <is>
          <t>Bedrijfsaansprakelijkheid en inventaris</t>
        </is>
      </c>
      <c r="C8" s="22" t="inlineStr">
        <is>
          <t>Verzekeringen</t>
        </is>
      </c>
      <c r="D8" s="4" t="n">
        <v>180</v>
      </c>
      <c r="E8" s="23" t="n">
        <v>0.21</v>
      </c>
      <c r="F8" s="5">
        <f>D8*12</f>
        <v/>
      </c>
      <c r="G8" s="24" t="inlineStr">
        <is>
          <t>Ja</t>
        </is>
      </c>
    </row>
    <row r="9">
      <c r="A9" s="22" t="inlineStr">
        <is>
          <t>Kantoorbenodigdheden</t>
        </is>
      </c>
      <c r="B9" s="22" t="inlineStr">
        <is>
          <t>Papier, koffie, kleine inventaris</t>
        </is>
      </c>
      <c r="C9" s="22" t="inlineStr">
        <is>
          <t>Kantoorkosten</t>
        </is>
      </c>
      <c r="D9" s="4" t="n">
        <v>95</v>
      </c>
      <c r="E9" s="23" t="n">
        <v>0.21</v>
      </c>
      <c r="F9" s="11">
        <f>D9*12</f>
        <v/>
      </c>
      <c r="G9" s="24" t="inlineStr">
        <is>
          <t>Nee</t>
        </is>
      </c>
    </row>
    <row r="10">
      <c r="A10" s="22" t="inlineStr">
        <is>
          <t>Boekhouding &amp; administratie</t>
        </is>
      </c>
      <c r="B10" s="22" t="inlineStr">
        <is>
          <t>Externe boekhouder</t>
        </is>
      </c>
      <c r="C10" s="22" t="inlineStr">
        <is>
          <t>Administratie</t>
        </is>
      </c>
      <c r="D10" s="4" t="n">
        <v>275</v>
      </c>
      <c r="E10" s="23" t="n">
        <v>0.21</v>
      </c>
      <c r="F10" s="5">
        <f>D10*12</f>
        <v/>
      </c>
      <c r="G10" s="24" t="inlineStr">
        <is>
          <t>Ja</t>
        </is>
      </c>
    </row>
    <row r="11">
      <c r="A11" s="22" t="inlineStr">
        <is>
          <t>Onderhoud apparatuur</t>
        </is>
      </c>
      <c r="B11" s="22" t="inlineStr">
        <is>
          <t>Onderhoud laptops en apparatuur</t>
        </is>
      </c>
      <c r="C11" s="22" t="inlineStr">
        <is>
          <t>Onderhoud</t>
        </is>
      </c>
      <c r="D11" s="4" t="n">
        <v>140</v>
      </c>
      <c r="E11" s="23" t="n">
        <v>0.21</v>
      </c>
      <c r="F11" s="11">
        <f>D11*12</f>
        <v/>
      </c>
      <c r="G11" s="24" t="inlineStr">
        <is>
          <t>Nee</t>
        </is>
      </c>
    </row>
    <row r="12">
      <c r="A12" s="22" t="inlineStr">
        <is>
          <t>Overige kosten</t>
        </is>
      </c>
      <c r="B12" s="22" t="inlineStr">
        <is>
          <t>Diverse kleine bedrijfskosten</t>
        </is>
      </c>
      <c r="C12" s="22" t="inlineStr">
        <is>
          <t>Overig</t>
        </is>
      </c>
      <c r="D12" s="4" t="n">
        <v>210</v>
      </c>
      <c r="E12" s="23" t="n">
        <v>0.21</v>
      </c>
      <c r="F12" s="5">
        <f>D12*12</f>
        <v/>
      </c>
      <c r="G12" s="24" t="inlineStr">
        <is>
          <t>Ja</t>
        </is>
      </c>
    </row>
    <row r="13">
      <c r="A13" s="15" t="inlineStr">
        <is>
          <t>TOTAAL VASTE KOSTEN</t>
        </is>
      </c>
      <c r="D13" s="17">
        <f>SUM(D4:D12)</f>
        <v/>
      </c>
      <c r="E13" s="16" t="n"/>
      <c r="F13" s="17">
        <f>SUM(F4:F12)</f>
        <v/>
      </c>
      <c r="G13" s="15">
        <f>COUNTIF(G4:G12,"Ja")&amp;" van "&amp;COUNTA(G4:G12)&amp;" meegenomen"</f>
        <v/>
      </c>
    </row>
  </sheetData>
  <mergeCells count="2">
    <mergeCell ref="A1:G1"/>
    <mergeCell ref="A13:C13"/>
  </mergeCells>
  <dataValidations count="1">
    <dataValidation sqref="G4:G12" showErrorMessage="1" showInputMessage="1" allowBlank="0" type="list">
      <formula1>"Ja,Nee"</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32"/>
  <sheetViews>
    <sheetView workbookViewId="0">
      <selection activeCell="A1" sqref="A1"/>
    </sheetView>
  </sheetViews>
  <sheetFormatPr baseColWidth="8" defaultRowHeight="15"/>
  <cols>
    <col width="36" customWidth="1" min="1" max="1"/>
    <col width="20" customWidth="1" min="2" max="2"/>
    <col width="4" customWidth="1" min="3" max="3"/>
    <col width="16" customWidth="1" min="4" max="4"/>
    <col width="16" customWidth="1" min="5" max="5"/>
    <col width="16" customWidth="1" min="6" max="6"/>
  </cols>
  <sheetData>
    <row r="1" ht="24" customHeight="1">
      <c r="A1" s="21" t="inlineStr">
        <is>
          <t>Break-even analyse — Samenvatting &amp; dashboard</t>
        </is>
      </c>
    </row>
    <row r="2"/>
    <row r="3">
      <c r="A3" s="15" t="inlineStr">
        <is>
          <t>Kerncijfers</t>
        </is>
      </c>
    </row>
    <row r="4">
      <c r="A4" s="3" t="inlineStr">
        <is>
          <t>Totale vaste kosten per maand</t>
        </is>
      </c>
      <c r="B4" s="25">
        <f>SUM('Invoer &amp; analyse'!G4:G12)</f>
        <v/>
      </c>
    </row>
    <row r="5">
      <c r="A5" s="10" t="inlineStr">
        <is>
          <t>Gemiddelde verkoopprijs</t>
        </is>
      </c>
      <c r="B5" s="26">
        <f>AVERAGE('Invoer &amp; analyse'!C4:C12)</f>
        <v/>
      </c>
    </row>
    <row r="6">
      <c r="A6" s="3" t="inlineStr">
        <is>
          <t>Gemiddelde variabele kosten</t>
        </is>
      </c>
      <c r="B6" s="25">
        <f>AVERAGE('Invoer &amp; analyse'!D4:D12)</f>
        <v/>
      </c>
    </row>
    <row r="7">
      <c r="A7" s="10" t="inlineStr">
        <is>
          <t>Gemiddelde brutomarge per eenheid</t>
        </is>
      </c>
      <c r="B7" s="26">
        <f>AVERAGE('Invoer &amp; analyse'!E4:E12)</f>
        <v/>
      </c>
    </row>
    <row r="8">
      <c r="A8" s="3" t="inlineStr">
        <is>
          <t>Gemiddelde margepercentage</t>
        </is>
      </c>
      <c r="B8" s="27">
        <f>AVERAGE('Invoer &amp; analyse'!F4:F12)</f>
        <v/>
      </c>
    </row>
    <row r="9">
      <c r="A9" s="10" t="inlineStr">
        <is>
          <t>Totale break-even omzet</t>
        </is>
      </c>
      <c r="B9" s="26">
        <f>SUM('Invoer &amp; analyse'!I4:I12)</f>
        <v/>
      </c>
    </row>
    <row r="10">
      <c r="A10" s="3" t="inlineStr">
        <is>
          <t>Totale werkelijke omzet</t>
        </is>
      </c>
      <c r="B10" s="25">
        <f>SUM('Invoer &amp; analyse'!K4:K12)</f>
        <v/>
      </c>
    </row>
    <row r="11">
      <c r="A11" s="10" t="inlineStr">
        <is>
          <t>Aantal producten/diensten boven break-even</t>
        </is>
      </c>
      <c r="B11" s="28">
        <f>COUNTIF('Invoer &amp; analyse'!M4:M12,"Winstgevend")</f>
        <v/>
      </c>
    </row>
    <row r="12"/>
    <row r="13">
      <c r="A13" s="15" t="inlineStr">
        <is>
          <t>Aanvullende KPI's</t>
        </is>
      </c>
    </row>
    <row r="14">
      <c r="A14" s="29" t="inlineStr">
        <is>
          <t>Veiligheidsmarge (%)</t>
        </is>
      </c>
      <c r="B14" s="27">
        <f>IFERROR((B10-B9)/B10,0)</f>
        <v/>
      </c>
    </row>
    <row r="15">
      <c r="A15" s="30" t="inlineStr">
        <is>
          <t>Rendementsindicator</t>
        </is>
      </c>
      <c r="B15" s="31">
        <f>IF(B10&gt;B9,"Positief","Aandacht nodig")</f>
        <v/>
      </c>
    </row>
    <row r="16"/>
    <row r="17">
      <c r="A17" s="15" t="inlineStr">
        <is>
          <t>Product opzoeken (VLOOKUP)</t>
        </is>
      </c>
    </row>
    <row r="18">
      <c r="A18" s="32" t="inlineStr">
        <is>
          <t>Productnaam (invoer)</t>
        </is>
      </c>
      <c r="B18" s="33" t="inlineStr">
        <is>
          <t>Emma Online cursus</t>
        </is>
      </c>
    </row>
    <row r="19">
      <c r="A19" s="32" t="inlineStr">
        <is>
          <t>Vaste kosten per maand (opgezocht)</t>
        </is>
      </c>
      <c r="B19" s="34">
        <f>IFERROR(VLOOKUP(B18,'Invoer &amp; analyse'!A4:M12,7,FALSE),"Niet gevonden")</f>
        <v/>
      </c>
    </row>
    <row r="20">
      <c r="A20" s="32" t="inlineStr">
        <is>
          <t>Status (opgezocht)</t>
        </is>
      </c>
      <c r="B20" s="35">
        <f>IFERROR(VLOOKUP(B18,'Invoer &amp; analyse'!A4:M12,13,FALSE),"Niet gevonden")</f>
        <v/>
      </c>
    </row>
    <row r="21"/>
    <row r="22">
      <c r="A22" s="15" t="inlineStr">
        <is>
          <t>Vaste kosten per categorie</t>
        </is>
      </c>
    </row>
    <row r="23">
      <c r="A23" s="36" t="inlineStr">
        <is>
          <t>Categorie</t>
        </is>
      </c>
      <c r="B23" s="36" t="inlineStr">
        <is>
          <t>Bedrag per maand (€)</t>
        </is>
      </c>
    </row>
    <row r="24">
      <c r="A24" s="37" t="inlineStr">
        <is>
          <t>Huisvesting</t>
        </is>
      </c>
      <c r="B24" s="5">
        <f>SUMIF('Onderbouwing vaste kosten'!C4:C12,A24,'Onderbouwing vaste kosten'!D4:D12)</f>
        <v/>
      </c>
    </row>
    <row r="25">
      <c r="A25" s="38" t="inlineStr">
        <is>
          <t>Personeel</t>
        </is>
      </c>
      <c r="B25" s="11">
        <f>SUMIF('Onderbouwing vaste kosten'!C4:C12,A25,'Onderbouwing vaste kosten'!D4:D12)</f>
        <v/>
      </c>
    </row>
    <row r="26">
      <c r="A26" s="37" t="inlineStr">
        <is>
          <t>Marketing</t>
        </is>
      </c>
      <c r="B26" s="5">
        <f>SUMIF('Onderbouwing vaste kosten'!C4:C12,A26,'Onderbouwing vaste kosten'!D4:D12)</f>
        <v/>
      </c>
    </row>
    <row r="27">
      <c r="A27" s="38" t="inlineStr">
        <is>
          <t>Software</t>
        </is>
      </c>
      <c r="B27" s="11">
        <f>SUMIF('Onderbouwing vaste kosten'!C4:C12,A27,'Onderbouwing vaste kosten'!D4:D12)</f>
        <v/>
      </c>
    </row>
    <row r="28">
      <c r="A28" s="37" t="inlineStr">
        <is>
          <t>Verzekeringen</t>
        </is>
      </c>
      <c r="B28" s="5">
        <f>SUMIF('Onderbouwing vaste kosten'!C4:C12,A28,'Onderbouwing vaste kosten'!D4:D12)</f>
        <v/>
      </c>
    </row>
    <row r="29">
      <c r="A29" s="38" t="inlineStr">
        <is>
          <t>Kantoorkosten</t>
        </is>
      </c>
      <c r="B29" s="11">
        <f>SUMIF('Onderbouwing vaste kosten'!C4:C12,A29,'Onderbouwing vaste kosten'!D4:D12)</f>
        <v/>
      </c>
    </row>
    <row r="30">
      <c r="A30" s="37" t="inlineStr">
        <is>
          <t>Administratie</t>
        </is>
      </c>
      <c r="B30" s="5">
        <f>SUMIF('Onderbouwing vaste kosten'!C4:C12,A30,'Onderbouwing vaste kosten'!D4:D12)</f>
        <v/>
      </c>
    </row>
    <row r="31">
      <c r="A31" s="38" t="inlineStr">
        <is>
          <t>Onderhoud</t>
        </is>
      </c>
      <c r="B31" s="11">
        <f>SUMIF('Onderbouwing vaste kosten'!C4:C12,A31,'Onderbouwing vaste kosten'!D4:D12)</f>
        <v/>
      </c>
    </row>
    <row r="32">
      <c r="A32" s="37" t="inlineStr">
        <is>
          <t>Overig</t>
        </is>
      </c>
      <c r="B32" s="5">
        <f>SUMIF('Onderbouwing vaste kosten'!C4:C12,A32,'Onderbouwing vaste kosten'!D4:D12)</f>
        <v/>
      </c>
    </row>
  </sheetData>
  <mergeCells count="5">
    <mergeCell ref="A1:F1"/>
    <mergeCell ref="A3:B3"/>
    <mergeCell ref="A13:B13"/>
    <mergeCell ref="A17:B17"/>
    <mergeCell ref="A22:B22"/>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1"/>
  <sheetViews>
    <sheetView workbookViewId="0">
      <selection activeCell="A1" sqref="A1"/>
    </sheetView>
  </sheetViews>
  <sheetFormatPr baseColWidth="8" defaultRowHeight="15"/>
  <cols>
    <col width="30" customWidth="1" min="1" max="1"/>
    <col width="95" customWidth="1" min="2" max="2"/>
  </cols>
  <sheetData>
    <row r="1" ht="24" customHeight="1">
      <c r="A1" s="21" t="inlineStr">
        <is>
          <t>Instructies — Break-even analyse sjabloon</t>
        </is>
      </c>
    </row>
    <row r="2"/>
    <row r="3" ht="48" customHeight="1">
      <c r="A3" s="39" t="inlineStr">
        <is>
          <t>Doel van dit sjabloon</t>
        </is>
      </c>
      <c r="B3" s="40" t="inlineStr">
        <is>
          <t>Dit sjabloon helpt Nederlandse ondernemers en zzp'ers om per product of dienst de break-even omzet, break-even afzet en marge te berekenen op basis van vaste en variabele kosten.</t>
        </is>
      </c>
    </row>
    <row r="4" ht="48" customHeight="1">
      <c r="A4" s="39" t="inlineStr">
        <is>
          <t>Gele invoercellen</t>
        </is>
      </c>
      <c r="B4" s="40" t="inlineStr">
        <is>
          <t>Alle lichtgele cellen (#FFFBEB) zijn invoercellen. Vul hier je eigen verkoopprijzen, variabele kosten, vaste kosten per maand en werkelijke afzet in. De overige cellen berekenen automatisch met formules en hoeven niet handmatig aangepast te worden.</t>
        </is>
      </c>
    </row>
    <row r="5" ht="48" customHeight="1">
      <c r="A5" s="39" t="inlineStr">
        <is>
          <t>Break-even afzet en omzet</t>
        </is>
      </c>
      <c r="B5" s="40" t="inlineStr">
        <is>
          <t>De break-even afzet geeft aan hoeveel eenheden je minimaal moet verkopen om alle vaste kosten te dekken. De break-even omzet is de omzet die daarbij hoort. Zodra de werkelijke omzet hoger is dan de break-even omzet, is het product of de dienst winstgevend.</t>
        </is>
      </c>
    </row>
    <row r="6" ht="48" customHeight="1">
      <c r="A6" s="39" t="inlineStr">
        <is>
          <t>Brutomarge en margepercentage</t>
        </is>
      </c>
      <c r="B6" s="40" t="inlineStr">
        <is>
          <t>De brutomarge per eenheid is het verschil tussen de verkoopprijs en de variabele kosten per eenheid. Het margepercentage laat zien welk deel van de omzet overblijft als marge na aftrek van variabele kosten, vóór aftrek van vaste kosten.</t>
        </is>
      </c>
    </row>
    <row r="7" ht="48" customHeight="1">
      <c r="A7" s="39" t="inlineStr">
        <is>
          <t>Vaste kosten</t>
        </is>
      </c>
      <c r="B7" s="40" t="inlineStr">
        <is>
          <t>Op het tabblad 'Onderbouwing vaste kosten' worden alle maandelijkse vaste kostenposten opgesomd (huur, personeel, software, verzekeringen, etc.). Geef bij elke post aan of deze wordt meegenomen in de break-even berekening.</t>
        </is>
      </c>
    </row>
    <row r="8" ht="48" customHeight="1">
      <c r="A8" s="39" t="inlineStr">
        <is>
          <t>Veiligheidsmarge</t>
        </is>
      </c>
      <c r="B8" s="40" t="inlineStr">
        <is>
          <t>De veiligheidsmarge (%) op het dashboard laat zien hoeveel procent de werkelijke omzet boven de break-even omzet ligt. Een hogere veiligheidsmarge betekent minder risico bij tegenvallende verkopen.</t>
        </is>
      </c>
    </row>
    <row r="9" ht="48" customHeight="1">
      <c r="A9" s="39" t="inlineStr">
        <is>
          <t>Btw-consistentie</t>
        </is>
      </c>
      <c r="B9" s="40" t="inlineStr">
        <is>
          <t>Belangrijk: vul alle bedragen consistent in, óf altijd exclusief btw óf altijd inclusief btw. Meng dit niet door elkaar, anders kloppen de break-even berekeningen niet.</t>
        </is>
      </c>
    </row>
    <row r="10" ht="48" customHeight="1">
      <c r="A10" s="39" t="inlineStr">
        <is>
          <t>Dashboard en grafieken</t>
        </is>
      </c>
      <c r="B10" s="40" t="inlineStr">
        <is>
          <t>Het tabblad 'Samenvatting' toont de belangrijkste kerncijfers, een VLOOKUP-zoekfunctie per product en twee grafieken: omzet versus break-even per product, en vaste kosten per categorie.</t>
        </is>
      </c>
    </row>
    <row r="11" ht="48" customHeight="1">
      <c r="A11" s="39" t="inlineStr">
        <is>
          <t>Laatst bijgewerkt</t>
        </is>
      </c>
      <c r="B11" s="40" t="inlineStr">
        <is>
          <t>02-07-2026</t>
        </is>
      </c>
    </row>
  </sheetData>
  <mergeCells count="1">
    <mergeCell ref="A1:B1"/>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2026-07-02T20:31:05Z</dcterms:created>
  <dcterms:modified xmlns:dcterms="http://purl.org/dc/terms/" xmlns:xsi="http://www.w3.org/2001/XMLSchema-instance" xsi:type="dcterms:W3CDTF">2026-07-02T20:31:05Z</dcterms:modified>
</cp:coreProperties>
</file>