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etentiematrix" sheetId="1" state="visible" r:id="rId1"/>
    <sheet xmlns:r="http://schemas.openxmlformats.org/officeDocument/2006/relationships" name="Teamoverzicht" sheetId="2" state="visible" r:id="rId2"/>
    <sheet xmlns:r="http://schemas.openxmlformats.org/officeDocument/2006/relationships" name="Competentieanalyse" sheetId="3" state="visible" r:id="rId3"/>
    <sheet xmlns:r="http://schemas.openxmlformats.org/officeDocument/2006/relationships" name="Toelichtin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-MM-JJJJ"/>
    <numFmt numFmtId="165" formatCode="0.0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b val="1"/>
      <color rgb="001E293B"/>
      <sz val="12"/>
    </font>
    <font>
      <b val="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pivotButton="0" quotePrefix="0" xfId="0"/>
    <xf numFmtId="164" fontId="0" fillId="4" borderId="1" pivotButton="0" quotePrefix="0" xfId="0"/>
    <xf numFmtId="1" fontId="0" fillId="3" borderId="1" pivotButton="0" quotePrefix="0" xfId="0"/>
    <xf numFmtId="1" fontId="0" fillId="4" borderId="1" pivotButton="0" quotePrefix="0" xfId="0"/>
    <xf numFmtId="165" fontId="0" fillId="4" borderId="1" pivotButton="0" quotePrefix="0" xfId="0"/>
    <xf numFmtId="9" fontId="0" fillId="4" borderId="1" pivotButton="0" quotePrefix="0" xfId="0"/>
    <xf numFmtId="0" fontId="0" fillId="5" borderId="1" pivotButton="0" quotePrefix="0" xfId="0"/>
    <xf numFmtId="164" fontId="0" fillId="5" borderId="1" pivotButton="0" quotePrefix="0" xfId="0"/>
    <xf numFmtId="1" fontId="0" fillId="5" borderId="1" pivotButton="0" quotePrefix="0" xfId="0"/>
    <xf numFmtId="165" fontId="0" fillId="5" borderId="1" pivotButton="0" quotePrefix="0" xfId="0"/>
    <xf numFmtId="9" fontId="0" fillId="5" borderId="1" pivotButton="0" quotePrefix="0" xfId="0"/>
    <xf numFmtId="0" fontId="1" fillId="0" borderId="0" pivotButton="0" quotePrefix="0" xfId="0"/>
    <xf numFmtId="0" fontId="2" fillId="6" borderId="1" applyAlignment="1" pivotButton="0" quotePrefix="0" xfId="0">
      <alignment horizontal="center" vertical="center" wrapText="1"/>
    </xf>
    <xf numFmtId="2" fontId="0" fillId="4" borderId="1" pivotButton="0" quotePrefix="0" xfId="0"/>
    <xf numFmtId="2" fontId="0" fillId="5" borderId="1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4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</cellXfs>
  <cellStyles count="1">
    <cellStyle name="Normal" xfId="0" builtinId="0" hidden="0"/>
  </cellStyles>
  <dxfs count="4"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Gemiddelde competentiescore per team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'Teamoverzicht'!C2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'Teamoverzicht'!$A$3:$A$7</f>
            </numRef>
          </cat>
          <val>
            <numRef>
              <f>'Teamoverzicht'!$C$3:$C$7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Team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Score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Statusverdeling team</a:t>
            </a:r>
          </a:p>
        </rich>
      </tx>
    </title>
    <plotArea>
      <pieChart>
        <varyColors val="1"/>
        <ser>
          <idx val="0"/>
          <order val="0"/>
          <tx>
            <strRef>
              <f>'Teamoverzicht'!B11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'Teamoverzicht'!$A$12:$A$14</f>
            </numRef>
          </cat>
          <val>
            <numRef>
              <f>'Teamoverzicht'!$B$12:$B$14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1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Gemiddelde kloof per competentie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'Competentieanalyse'!D2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'Competentieanalyse'!$A$3:$A$7</f>
            </numRef>
          </cat>
          <val>
            <numRef>
              <f>'Competentieanalyse'!$D$3:$D$7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Kloof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Competentie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17</row>
      <rowOff>0</rowOff>
    </from>
    <ext cx="54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17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11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3" customWidth="1" min="3" max="3"/>
    <col width="13" customWidth="1" min="4" max="4"/>
    <col width="15" customWidth="1" min="5" max="5"/>
    <col width="14" customWidth="1" min="6" max="6"/>
    <col width="12" customWidth="1" min="7" max="7"/>
    <col width="12" customWidth="1" min="8" max="8"/>
    <col width="15" customWidth="1" min="9" max="9"/>
    <col width="11" customWidth="1" min="10" max="10"/>
    <col width="14" customWidth="1" min="11" max="11"/>
    <col width="13" customWidth="1" min="12" max="12"/>
    <col width="13" customWidth="1" min="13" max="13"/>
    <col width="9" customWidth="1" min="14" max="14"/>
    <col width="17" customWidth="1" min="15" max="15"/>
    <col width="17" customWidth="1" min="16" max="16"/>
    <col width="15" customWidth="1" min="17" max="17"/>
  </cols>
  <sheetData>
    <row r="1" ht="28" customHeight="1">
      <c r="A1" s="1" t="inlineStr">
        <is>
          <t>Competentiematrix Team - Nederlandse Organisatie</t>
        </is>
      </c>
    </row>
    <row r="2" ht="34" customHeight="1">
      <c r="A2" s="2" t="inlineStr">
        <is>
          <t>Medewerker</t>
        </is>
      </c>
      <c r="B2" s="2" t="inlineStr">
        <is>
          <t>Functie</t>
        </is>
      </c>
      <c r="C2" s="2" t="inlineStr">
        <is>
          <t>Team</t>
        </is>
      </c>
      <c r="D2" s="2" t="inlineStr">
        <is>
          <t>Locatie</t>
        </is>
      </c>
      <c r="E2" s="2" t="inlineStr">
        <is>
          <t>In dienst sinds</t>
        </is>
      </c>
      <c r="F2" s="2" t="inlineStr">
        <is>
          <t>Afdelingscode</t>
        </is>
      </c>
      <c r="G2" s="2" t="inlineStr">
        <is>
          <t>Samenwerken</t>
        </is>
      </c>
      <c r="H2" s="2" t="inlineStr">
        <is>
          <t>Communicatie</t>
        </is>
      </c>
      <c r="I2" s="2" t="inlineStr">
        <is>
          <t>Probleemoplossend
vermogen</t>
        </is>
      </c>
      <c r="J2" s="2" t="inlineStr">
        <is>
          <t>Planning</t>
        </is>
      </c>
      <c r="K2" s="2" t="inlineStr">
        <is>
          <t>Klantgerichtheid</t>
        </is>
      </c>
      <c r="L2" s="2" t="inlineStr">
        <is>
          <t>Gewenst niveau</t>
        </is>
      </c>
      <c r="M2" s="2" t="inlineStr">
        <is>
          <t>Huidig niveau</t>
        </is>
      </c>
      <c r="N2" s="2" t="inlineStr">
        <is>
          <t>Kloof</t>
        </is>
      </c>
      <c r="O2" s="2" t="inlineStr">
        <is>
          <t>Opleidingsadvies</t>
        </is>
      </c>
      <c r="P2" s="2" t="inlineStr">
        <is>
          <t>Status</t>
        </is>
      </c>
      <c r="Q2" s="2" t="inlineStr">
        <is>
          <t>% comp. op niveau</t>
        </is>
      </c>
    </row>
    <row r="3">
      <c r="A3" s="3" t="inlineStr">
        <is>
          <t>Sanne de Vries</t>
        </is>
      </c>
      <c r="B3" s="3" t="inlineStr">
        <is>
          <t>HR Business Partner</t>
        </is>
      </c>
      <c r="C3" s="3" t="inlineStr">
        <is>
          <t>HR</t>
        </is>
      </c>
      <c r="D3" s="3" t="inlineStr">
        <is>
          <t>Amsterdam</t>
        </is>
      </c>
      <c r="E3" s="4" t="inlineStr">
        <is>
          <t>15-01-2026</t>
        </is>
      </c>
      <c r="F3" s="3" t="inlineStr">
        <is>
          <t>HR-01</t>
        </is>
      </c>
      <c r="G3" s="5" t="n">
        <v>4</v>
      </c>
      <c r="H3" s="5" t="n">
        <v>4</v>
      </c>
      <c r="I3" s="5" t="n">
        <v>3</v>
      </c>
      <c r="J3" s="5" t="n">
        <v>4</v>
      </c>
      <c r="K3" s="5" t="n">
        <v>5</v>
      </c>
      <c r="L3" s="5" t="n">
        <v>4</v>
      </c>
      <c r="M3" s="6">
        <f>ROUND(AVERAGE(G3:K3),0)</f>
        <v/>
      </c>
      <c r="N3" s="7">
        <f>ROUND(L3-M3,2)</f>
        <v/>
      </c>
      <c r="O3" s="3">
        <f>IF(N3&gt;1,"Training plannen",IF(N3=1,"Coaching","Geen actie"))</f>
        <v/>
      </c>
      <c r="P3" s="3">
        <f>IF(N3&lt;=0,"Op orde",IF(N3=1,"Ontwikkelpunt","Aandacht vereist"))</f>
        <v/>
      </c>
      <c r="Q3" s="8">
        <f>IFERROR(COUNTIF(G3:K3,"&gt;="&amp;L3)/5,0)</f>
        <v/>
      </c>
    </row>
    <row r="4">
      <c r="A4" s="9" t="inlineStr">
        <is>
          <t>Daan Jansen</t>
        </is>
      </c>
      <c r="B4" s="9" t="inlineStr">
        <is>
          <t>Teamleider Sales</t>
        </is>
      </c>
      <c r="C4" s="9" t="inlineStr">
        <is>
          <t>Sales</t>
        </is>
      </c>
      <c r="D4" s="9" t="inlineStr">
        <is>
          <t>Rotterdam</t>
        </is>
      </c>
      <c r="E4" s="10" t="inlineStr">
        <is>
          <t>03-02-2026</t>
        </is>
      </c>
      <c r="F4" s="9" t="inlineStr">
        <is>
          <t>SAL-02</t>
        </is>
      </c>
      <c r="G4" s="5" t="n">
        <v>3</v>
      </c>
      <c r="H4" s="5" t="n">
        <v>3</v>
      </c>
      <c r="I4" s="5" t="n">
        <v>2</v>
      </c>
      <c r="J4" s="5" t="n">
        <v>3</v>
      </c>
      <c r="K4" s="5" t="n">
        <v>4</v>
      </c>
      <c r="L4" s="5" t="n">
        <v>4</v>
      </c>
      <c r="M4" s="11">
        <f>ROUND(AVERAGE(G4:K4),0)</f>
        <v/>
      </c>
      <c r="N4" s="12">
        <f>ROUND(L4-M4,2)</f>
        <v/>
      </c>
      <c r="O4" s="9">
        <f>IF(N4&gt;1,"Training plannen",IF(N4=1,"Coaching","Geen actie"))</f>
        <v/>
      </c>
      <c r="P4" s="9">
        <f>IF(N4&lt;=0,"Op orde",IF(N4=1,"Ontwikkelpunt","Aandacht vereist"))</f>
        <v/>
      </c>
      <c r="Q4" s="13">
        <f>IFERROR(COUNTIF(G4:K4,"&gt;="&amp;L4)/5,0)</f>
        <v/>
      </c>
    </row>
    <row r="5">
      <c r="A5" s="3" t="inlineStr">
        <is>
          <t>Emma Bakker</t>
        </is>
      </c>
      <c r="B5" s="3" t="inlineStr">
        <is>
          <t>Projectmanager</t>
        </is>
      </c>
      <c r="C5" s="3" t="inlineStr">
        <is>
          <t>Operations</t>
        </is>
      </c>
      <c r="D5" s="3" t="inlineStr">
        <is>
          <t>Utrecht</t>
        </is>
      </c>
      <c r="E5" s="4" t="inlineStr">
        <is>
          <t>20-02-2026</t>
        </is>
      </c>
      <c r="F5" s="3" t="inlineStr">
        <is>
          <t>OPS-01</t>
        </is>
      </c>
      <c r="G5" s="5" t="n">
        <v>4</v>
      </c>
      <c r="H5" s="5" t="n">
        <v>5</v>
      </c>
      <c r="I5" s="5" t="n">
        <v>4</v>
      </c>
      <c r="J5" s="5" t="n">
        <v>4</v>
      </c>
      <c r="K5" s="5" t="n">
        <v>4</v>
      </c>
      <c r="L5" s="5" t="n">
        <v>5</v>
      </c>
      <c r="M5" s="6">
        <f>ROUND(AVERAGE(G5:K5),0)</f>
        <v/>
      </c>
      <c r="N5" s="7">
        <f>ROUND(L5-M5,2)</f>
        <v/>
      </c>
      <c r="O5" s="3">
        <f>IF(N5&gt;1,"Training plannen",IF(N5=1,"Coaching","Geen actie"))</f>
        <v/>
      </c>
      <c r="P5" s="3">
        <f>IF(N5&lt;=0,"Op orde",IF(N5=1,"Ontwikkelpunt","Aandacht vereist"))</f>
        <v/>
      </c>
      <c r="Q5" s="8">
        <f>IFERROR(COUNTIF(G5:K5,"&gt;="&amp;L5)/5,0)</f>
        <v/>
      </c>
    </row>
    <row r="6">
      <c r="A6" s="9" t="inlineStr">
        <is>
          <t>Lars de Boer</t>
        </is>
      </c>
      <c r="B6" s="9" t="inlineStr">
        <is>
          <t>Developer</t>
        </is>
      </c>
      <c r="C6" s="9" t="inlineStr">
        <is>
          <t>IT</t>
        </is>
      </c>
      <c r="D6" s="9" t="inlineStr">
        <is>
          <t>Eindhoven</t>
        </is>
      </c>
      <c r="E6" s="10" t="inlineStr">
        <is>
          <t>10-03-2026</t>
        </is>
      </c>
      <c r="F6" s="9" t="inlineStr">
        <is>
          <t>IT-03</t>
        </is>
      </c>
      <c r="G6" s="5" t="n">
        <v>2</v>
      </c>
      <c r="H6" s="5" t="n">
        <v>3</v>
      </c>
      <c r="I6" s="5" t="n">
        <v>2</v>
      </c>
      <c r="J6" s="5" t="n">
        <v>2</v>
      </c>
      <c r="K6" s="5" t="n">
        <v>3</v>
      </c>
      <c r="L6" s="5" t="n">
        <v>4</v>
      </c>
      <c r="M6" s="11">
        <f>ROUND(AVERAGE(G6:K6),0)</f>
        <v/>
      </c>
      <c r="N6" s="12">
        <f>ROUND(L6-M6,2)</f>
        <v/>
      </c>
      <c r="O6" s="9">
        <f>IF(N6&gt;1,"Training plannen",IF(N6=1,"Coaching","Geen actie"))</f>
        <v/>
      </c>
      <c r="P6" s="9">
        <f>IF(N6&lt;=0,"Op orde",IF(N6=1,"Ontwikkelpunt","Aandacht vereist"))</f>
        <v/>
      </c>
      <c r="Q6" s="13">
        <f>IFERROR(COUNTIF(G6:K6,"&gt;="&amp;L6)/5,0)</f>
        <v/>
      </c>
    </row>
    <row r="7">
      <c r="A7" s="3" t="inlineStr">
        <is>
          <t>Sophie Visser</t>
        </is>
      </c>
      <c r="B7" s="3" t="inlineStr">
        <is>
          <t>Accountmanager</t>
        </is>
      </c>
      <c r="C7" s="3" t="inlineStr">
        <is>
          <t>Sales</t>
        </is>
      </c>
      <c r="D7" s="3" t="inlineStr">
        <is>
          <t>Den Haag</t>
        </is>
      </c>
      <c r="E7" s="4" t="inlineStr">
        <is>
          <t>01-04-2026</t>
        </is>
      </c>
      <c r="F7" s="3" t="inlineStr">
        <is>
          <t>SAL-02</t>
        </is>
      </c>
      <c r="G7" s="5" t="n">
        <v>5</v>
      </c>
      <c r="H7" s="5" t="n">
        <v>5</v>
      </c>
      <c r="I7" s="5" t="n">
        <v>4</v>
      </c>
      <c r="J7" s="5" t="n">
        <v>5</v>
      </c>
      <c r="K7" s="5" t="n">
        <v>5</v>
      </c>
      <c r="L7" s="5" t="n">
        <v>5</v>
      </c>
      <c r="M7" s="6">
        <f>ROUND(AVERAGE(G7:K7),0)</f>
        <v/>
      </c>
      <c r="N7" s="7">
        <f>ROUND(L7-M7,2)</f>
        <v/>
      </c>
      <c r="O7" s="3">
        <f>IF(N7&gt;1,"Training plannen",IF(N7=1,"Coaching","Geen actie"))</f>
        <v/>
      </c>
      <c r="P7" s="3">
        <f>IF(N7&lt;=0,"Op orde",IF(N7=1,"Ontwikkelpunt","Aandacht vereist"))</f>
        <v/>
      </c>
      <c r="Q7" s="8">
        <f>IFERROR(COUNTIF(G7:K7,"&gt;="&amp;L7)/5,0)</f>
        <v/>
      </c>
    </row>
    <row r="8">
      <c r="A8" s="9" t="inlineStr">
        <is>
          <t>Bram Meijer</t>
        </is>
      </c>
      <c r="B8" s="9" t="inlineStr">
        <is>
          <t>Analist</t>
        </is>
      </c>
      <c r="C8" s="9" t="inlineStr">
        <is>
          <t>IT</t>
        </is>
      </c>
      <c r="D8" s="9" t="inlineStr">
        <is>
          <t>Groningen</t>
        </is>
      </c>
      <c r="E8" s="10" t="inlineStr">
        <is>
          <t>18-04-2026</t>
        </is>
      </c>
      <c r="F8" s="9" t="inlineStr">
        <is>
          <t>IT-03</t>
        </is>
      </c>
      <c r="G8" s="5" t="n">
        <v>3</v>
      </c>
      <c r="H8" s="5" t="n">
        <v>2</v>
      </c>
      <c r="I8" s="5" t="n">
        <v>3</v>
      </c>
      <c r="J8" s="5" t="n">
        <v>3</v>
      </c>
      <c r="K8" s="5" t="n">
        <v>2</v>
      </c>
      <c r="L8" s="5" t="n">
        <v>4</v>
      </c>
      <c r="M8" s="11">
        <f>ROUND(AVERAGE(G8:K8),0)</f>
        <v/>
      </c>
      <c r="N8" s="12">
        <f>ROUND(L8-M8,2)</f>
        <v/>
      </c>
      <c r="O8" s="9">
        <f>IF(N8&gt;1,"Training plannen",IF(N8=1,"Coaching","Geen actie"))</f>
        <v/>
      </c>
      <c r="P8" s="9">
        <f>IF(N8&lt;=0,"Op orde",IF(N8=1,"Ontwikkelpunt","Aandacht vereist"))</f>
        <v/>
      </c>
      <c r="Q8" s="13">
        <f>IFERROR(COUNTIF(G8:K8,"&gt;="&amp;L8)/5,0)</f>
        <v/>
      </c>
    </row>
    <row r="9">
      <c r="A9" s="3" t="inlineStr">
        <is>
          <t>Julia Smit</t>
        </is>
      </c>
      <c r="B9" s="3" t="inlineStr">
        <is>
          <t>Customer Support Lead</t>
        </is>
      </c>
      <c r="C9" s="3" t="inlineStr">
        <is>
          <t>Operations</t>
        </is>
      </c>
      <c r="D9" s="3" t="inlineStr">
        <is>
          <t>Haarlem</t>
        </is>
      </c>
      <c r="E9" s="4" t="inlineStr">
        <is>
          <t>05-05-2026</t>
        </is>
      </c>
      <c r="F9" s="3" t="inlineStr">
        <is>
          <t>OPS-02</t>
        </is>
      </c>
      <c r="G9" s="5" t="n">
        <v>4</v>
      </c>
      <c r="H9" s="5" t="n">
        <v>4</v>
      </c>
      <c r="I9" s="5" t="n">
        <v>5</v>
      </c>
      <c r="J9" s="5" t="n">
        <v>4</v>
      </c>
      <c r="K9" s="5" t="n">
        <v>5</v>
      </c>
      <c r="L9" s="5" t="n">
        <v>4</v>
      </c>
      <c r="M9" s="6">
        <f>ROUND(AVERAGE(G9:K9),0)</f>
        <v/>
      </c>
      <c r="N9" s="7">
        <f>ROUND(L9-M9,2)</f>
        <v/>
      </c>
      <c r="O9" s="3">
        <f>IF(N9&gt;1,"Training plannen",IF(N9=1,"Coaching","Geen actie"))</f>
        <v/>
      </c>
      <c r="P9" s="3">
        <f>IF(N9&lt;=0,"Op orde",IF(N9=1,"Ontwikkelpunt","Aandacht vereist"))</f>
        <v/>
      </c>
      <c r="Q9" s="8">
        <f>IFERROR(COUNTIF(G9:K9,"&gt;="&amp;L9)/5,0)</f>
        <v/>
      </c>
    </row>
    <row r="10">
      <c r="A10" s="9" t="inlineStr">
        <is>
          <t>Thijs van Dijk</t>
        </is>
      </c>
      <c r="B10" s="9" t="inlineStr">
        <is>
          <t>Operationeel Coordinator</t>
        </is>
      </c>
      <c r="C10" s="9" t="inlineStr">
        <is>
          <t>Operations</t>
        </is>
      </c>
      <c r="D10" s="9" t="inlineStr">
        <is>
          <t>Nijmegen</t>
        </is>
      </c>
      <c r="E10" s="10" t="inlineStr">
        <is>
          <t>22-05-2026</t>
        </is>
      </c>
      <c r="F10" s="9" t="inlineStr">
        <is>
          <t>OPS-01</t>
        </is>
      </c>
      <c r="G10" s="5" t="n">
        <v>2</v>
      </c>
      <c r="H10" s="5" t="n">
        <v>3</v>
      </c>
      <c r="I10" s="5" t="n">
        <v>3</v>
      </c>
      <c r="J10" s="5" t="n">
        <v>2</v>
      </c>
      <c r="K10" s="5" t="n">
        <v>3</v>
      </c>
      <c r="L10" s="5" t="n">
        <v>5</v>
      </c>
      <c r="M10" s="11">
        <f>ROUND(AVERAGE(G10:K10),0)</f>
        <v/>
      </c>
      <c r="N10" s="12">
        <f>ROUND(L10-M10,2)</f>
        <v/>
      </c>
      <c r="O10" s="9">
        <f>IF(N10&gt;1,"Training plannen",IF(N10=1,"Coaching","Geen actie"))</f>
        <v/>
      </c>
      <c r="P10" s="9">
        <f>IF(N10&lt;=0,"Op orde",IF(N10=1,"Ontwikkelpunt","Aandacht vereist"))</f>
        <v/>
      </c>
      <c r="Q10" s="13">
        <f>IFERROR(COUNTIF(G10:K10,"&gt;="&amp;L10)/5,0)</f>
        <v/>
      </c>
    </row>
    <row r="11">
      <c r="A11" s="3" t="inlineStr">
        <is>
          <t>Lieke Mulder</t>
        </is>
      </c>
      <c r="B11" s="3" t="inlineStr">
        <is>
          <t>Marketing Specialist</t>
        </is>
      </c>
      <c r="C11" s="3" t="inlineStr">
        <is>
          <t>Marketing</t>
        </is>
      </c>
      <c r="D11" s="3" t="inlineStr">
        <is>
          <t>Breda</t>
        </is>
      </c>
      <c r="E11" s="4" t="inlineStr">
        <is>
          <t>09-06-2026</t>
        </is>
      </c>
      <c r="F11" s="3" t="inlineStr">
        <is>
          <t>MKT-01</t>
        </is>
      </c>
      <c r="G11" s="5" t="n">
        <v>4</v>
      </c>
      <c r="H11" s="5" t="n">
        <v>3</v>
      </c>
      <c r="I11" s="5" t="n">
        <v>4</v>
      </c>
      <c r="J11" s="5" t="n">
        <v>4</v>
      </c>
      <c r="K11" s="5" t="n">
        <v>3</v>
      </c>
      <c r="L11" s="5" t="n">
        <v>4</v>
      </c>
      <c r="M11" s="6">
        <f>ROUND(AVERAGE(G11:K11),0)</f>
        <v/>
      </c>
      <c r="N11" s="7">
        <f>ROUND(L11-M11,2)</f>
        <v/>
      </c>
      <c r="O11" s="3">
        <f>IF(N11&gt;1,"Training plannen",IF(N11=1,"Coaching","Geen actie"))</f>
        <v/>
      </c>
      <c r="P11" s="3">
        <f>IF(N11&lt;=0,"Op orde",IF(N11=1,"Ontwikkelpunt","Aandacht vereist"))</f>
        <v/>
      </c>
      <c r="Q11" s="8">
        <f>IFERROR(COUNTIF(G11:K11,"&gt;="&amp;L11)/5,0)</f>
        <v/>
      </c>
    </row>
    <row r="12">
      <c r="A12" s="9" t="inlineStr">
        <is>
          <t>Ruben Vos</t>
        </is>
      </c>
      <c r="B12" s="9" t="inlineStr">
        <is>
          <t>Data Specialist</t>
        </is>
      </c>
      <c r="C12" s="9" t="inlineStr">
        <is>
          <t>IT</t>
        </is>
      </c>
      <c r="D12" s="9" t="inlineStr">
        <is>
          <t>Tilburg</t>
        </is>
      </c>
      <c r="E12" s="10" t="inlineStr">
        <is>
          <t>25-06-2026</t>
        </is>
      </c>
      <c r="F12" s="9" t="inlineStr">
        <is>
          <t>IT-03</t>
        </is>
      </c>
      <c r="G12" s="5" t="n">
        <v>3</v>
      </c>
      <c r="H12" s="5" t="n">
        <v>3</v>
      </c>
      <c r="I12" s="5" t="n">
        <v>2</v>
      </c>
      <c r="J12" s="5" t="n">
        <v>3</v>
      </c>
      <c r="K12" s="5" t="n">
        <v>3</v>
      </c>
      <c r="L12" s="5" t="n">
        <v>4</v>
      </c>
      <c r="M12" s="11">
        <f>ROUND(AVERAGE(G12:K12),0)</f>
        <v/>
      </c>
      <c r="N12" s="12">
        <f>ROUND(L12-M12,2)</f>
        <v/>
      </c>
      <c r="O12" s="9">
        <f>IF(N12&gt;1,"Training plannen",IF(N12=1,"Coaching","Geen actie"))</f>
        <v/>
      </c>
      <c r="P12" s="9">
        <f>IF(N12&lt;=0,"Op orde",IF(N12=1,"Ontwikkelpunt","Aandacht vereist"))</f>
        <v/>
      </c>
      <c r="Q12" s="13">
        <f>IFERROR(COUNTIF(G12:K12,"&gt;="&amp;L12)/5,0)</f>
        <v/>
      </c>
    </row>
  </sheetData>
  <mergeCells count="1">
    <mergeCell ref="A1:Q1"/>
  </mergeCells>
  <conditionalFormatting sqref="N3:N12">
    <cfRule type="cellIs" priority="1" operator="greaterThan" dxfId="0">
      <formula>1</formula>
    </cfRule>
    <cfRule type="cellIs" priority="2" operator="lessThanOrEqual" dxfId="1">
      <formula>0</formula>
    </cfRule>
  </conditionalFormatting>
  <conditionalFormatting sqref="P3:P12">
    <cfRule type="expression" priority="3" dxfId="0" stopIfTrue="1">
      <formula>$P3="Aandacht vereist"</formula>
    </cfRule>
    <cfRule type="expression" priority="4" dxfId="1" stopIfTrue="1">
      <formula>$P3="Op orde"</formula>
    </cfRule>
  </conditionalFormatting>
  <conditionalFormatting sqref="G3:K12">
    <cfRule type="cellIs" priority="5" operator="lessThanOrEqual" dxfId="2">
      <formula>2</formula>
    </cfRule>
    <cfRule type="cellIs" priority="6" operator="greaterThanOrEqual" dxfId="3">
      <formula>4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2" customWidth="1" min="3" max="3"/>
    <col width="16" customWidth="1" min="4" max="4"/>
    <col width="18" customWidth="1" min="5" max="5"/>
    <col width="18" customWidth="1" min="6" max="6"/>
    <col width="15" customWidth="1" min="7" max="7"/>
    <col width="15" customWidth="1" min="8" max="8"/>
    <col width="18" customWidth="1" min="9" max="9"/>
    <col width="13" customWidth="1" min="10" max="10"/>
    <col width="16" customWidth="1" min="11" max="11"/>
    <col width="22" customWidth="1" min="12" max="12"/>
  </cols>
  <sheetData>
    <row r="1" ht="26" customHeight="1">
      <c r="A1" s="14" t="inlineStr">
        <is>
          <t>Teamoverzicht - Competenties per Team</t>
        </is>
      </c>
    </row>
    <row r="2" ht="34" customHeight="1">
      <c r="A2" s="15" t="inlineStr">
        <is>
          <t>Team</t>
        </is>
      </c>
      <c r="B2" s="15" t="inlineStr">
        <is>
          <t>Aantal medewerkers</t>
        </is>
      </c>
      <c r="C2" s="15" t="inlineStr">
        <is>
          <t>Gemiddelde competentiescore</t>
        </is>
      </c>
      <c r="D2" s="15" t="inlineStr">
        <is>
          <t>% op gewenst niveau</t>
        </is>
      </c>
      <c r="E2" s="15" t="inlineStr">
        <is>
          <t>Aantal ontwikkelpunten</t>
        </is>
      </c>
      <c r="F2" s="15" t="inlineStr">
        <is>
          <t>Aantal aandacht vereist</t>
        </is>
      </c>
      <c r="G2" s="15" t="inlineStr">
        <is>
          <t>Gem. Samenwerken</t>
        </is>
      </c>
      <c r="H2" s="15" t="inlineStr">
        <is>
          <t>Gem. Communicatie</t>
        </is>
      </c>
      <c r="I2" s="15" t="inlineStr">
        <is>
          <t>Gem. Probleemoplossend</t>
        </is>
      </c>
      <c r="J2" s="15" t="inlineStr">
        <is>
          <t>Gem. Planning</t>
        </is>
      </c>
      <c r="K2" s="15" t="inlineStr">
        <is>
          <t>Gem. Klantgerichtheid</t>
        </is>
      </c>
      <c r="L2" s="15" t="inlineStr">
        <is>
          <t>Grootste ontwikkelpunt</t>
        </is>
      </c>
    </row>
    <row r="3">
      <c r="A3" s="3" t="inlineStr">
        <is>
          <t>HR</t>
        </is>
      </c>
      <c r="B3" s="3">
        <f>COUNTIF(Competentiematrix!$C$3:$C$12,A3)</f>
        <v/>
      </c>
      <c r="C3" s="16">
        <f>IFERROR(ROUND(AVERAGEIF(Competentiematrix!$C$3:$C$12,A3,Competentiematrix!$M$3:$M$12),2),0)</f>
        <v/>
      </c>
      <c r="D3" s="8">
        <f>IFERROR(ROUND(AVERAGEIF(Competentiematrix!$C$3:$C$12,A3,Competentiematrix!$Q$3:$Q$12),2),0)</f>
        <v/>
      </c>
      <c r="E3" s="3">
        <f>COUNTIFS(Competentiematrix!$C$3:$C$12,A3,Competentiematrix!$P$3:$P$12,"Ontwikkelpunt")</f>
        <v/>
      </c>
      <c r="F3" s="3">
        <f>COUNTIFS(Competentiematrix!$C$3:$C$12,A3,Competentiematrix!$P$3:$P$12,"Aandacht vereist")</f>
        <v/>
      </c>
      <c r="G3" s="16">
        <f>IFERROR(ROUND(AVERAGEIF(Competentiematrix!$C$3:$C$12,A3,Competentiematrix!$G$3:$G$12),2),0)</f>
        <v/>
      </c>
      <c r="H3" s="16">
        <f>IFERROR(ROUND(AVERAGEIF(Competentiematrix!$C$3:$C$12,A3,Competentiematrix!$H$3:$H$12),2),0)</f>
        <v/>
      </c>
      <c r="I3" s="16">
        <f>IFERROR(ROUND(AVERAGEIF(Competentiematrix!$C$3:$C$12,A3,Competentiematrix!$I$3:$I$12),2),0)</f>
        <v/>
      </c>
      <c r="J3" s="16">
        <f>IFERROR(ROUND(AVERAGEIF(Competentiematrix!$C$3:$C$12,A3,Competentiematrix!$J$3:$J$12),2),0)</f>
        <v/>
      </c>
      <c r="K3" s="16">
        <f>IFERROR(ROUND(AVERAGEIF(Competentiematrix!$C$3:$C$12,A3,Competentiematrix!$K$3:$K$12),2),0)</f>
        <v/>
      </c>
      <c r="L3" s="3">
        <f>IFERROR(INDEX({"Samenwerken","Communicatie","Probleemoplossend vermogen","Planning","Klantgerichtheid"},MATCH(MIN(G3:K3),G3:K3,0)),"Niet gevonden")</f>
        <v/>
      </c>
    </row>
    <row r="4">
      <c r="A4" s="9" t="inlineStr">
        <is>
          <t>Sales</t>
        </is>
      </c>
      <c r="B4" s="9">
        <f>COUNTIF(Competentiematrix!$C$3:$C$12,A4)</f>
        <v/>
      </c>
      <c r="C4" s="17">
        <f>IFERROR(ROUND(AVERAGEIF(Competentiematrix!$C$3:$C$12,A4,Competentiematrix!$M$3:$M$12),2),0)</f>
        <v/>
      </c>
      <c r="D4" s="13">
        <f>IFERROR(ROUND(AVERAGEIF(Competentiematrix!$C$3:$C$12,A4,Competentiematrix!$Q$3:$Q$12),2),0)</f>
        <v/>
      </c>
      <c r="E4" s="9">
        <f>COUNTIFS(Competentiematrix!$C$3:$C$12,A4,Competentiematrix!$P$3:$P$12,"Ontwikkelpunt")</f>
        <v/>
      </c>
      <c r="F4" s="9">
        <f>COUNTIFS(Competentiematrix!$C$3:$C$12,A4,Competentiematrix!$P$3:$P$12,"Aandacht vereist")</f>
        <v/>
      </c>
      <c r="G4" s="17">
        <f>IFERROR(ROUND(AVERAGEIF(Competentiematrix!$C$3:$C$12,A4,Competentiematrix!$G$3:$G$12),2),0)</f>
        <v/>
      </c>
      <c r="H4" s="17">
        <f>IFERROR(ROUND(AVERAGEIF(Competentiematrix!$C$3:$C$12,A4,Competentiematrix!$H$3:$H$12),2),0)</f>
        <v/>
      </c>
      <c r="I4" s="17">
        <f>IFERROR(ROUND(AVERAGEIF(Competentiematrix!$C$3:$C$12,A4,Competentiematrix!$I$3:$I$12),2),0)</f>
        <v/>
      </c>
      <c r="J4" s="17">
        <f>IFERROR(ROUND(AVERAGEIF(Competentiematrix!$C$3:$C$12,A4,Competentiematrix!$J$3:$J$12),2),0)</f>
        <v/>
      </c>
      <c r="K4" s="17">
        <f>IFERROR(ROUND(AVERAGEIF(Competentiematrix!$C$3:$C$12,A4,Competentiematrix!$K$3:$K$12),2),0)</f>
        <v/>
      </c>
      <c r="L4" s="9">
        <f>IFERROR(INDEX({"Samenwerken","Communicatie","Probleemoplossend vermogen","Planning","Klantgerichtheid"},MATCH(MIN(G4:K4),G4:K4,0)),"Niet gevonden")</f>
        <v/>
      </c>
    </row>
    <row r="5">
      <c r="A5" s="3" t="inlineStr">
        <is>
          <t>Operations</t>
        </is>
      </c>
      <c r="B5" s="3">
        <f>COUNTIF(Competentiematrix!$C$3:$C$12,A5)</f>
        <v/>
      </c>
      <c r="C5" s="16">
        <f>IFERROR(ROUND(AVERAGEIF(Competentiematrix!$C$3:$C$12,A5,Competentiematrix!$M$3:$M$12),2),0)</f>
        <v/>
      </c>
      <c r="D5" s="8">
        <f>IFERROR(ROUND(AVERAGEIF(Competentiematrix!$C$3:$C$12,A5,Competentiematrix!$Q$3:$Q$12),2),0)</f>
        <v/>
      </c>
      <c r="E5" s="3">
        <f>COUNTIFS(Competentiematrix!$C$3:$C$12,A5,Competentiematrix!$P$3:$P$12,"Ontwikkelpunt")</f>
        <v/>
      </c>
      <c r="F5" s="3">
        <f>COUNTIFS(Competentiematrix!$C$3:$C$12,A5,Competentiematrix!$P$3:$P$12,"Aandacht vereist")</f>
        <v/>
      </c>
      <c r="G5" s="16">
        <f>IFERROR(ROUND(AVERAGEIF(Competentiematrix!$C$3:$C$12,A5,Competentiematrix!$G$3:$G$12),2),0)</f>
        <v/>
      </c>
      <c r="H5" s="16">
        <f>IFERROR(ROUND(AVERAGEIF(Competentiematrix!$C$3:$C$12,A5,Competentiematrix!$H$3:$H$12),2),0)</f>
        <v/>
      </c>
      <c r="I5" s="16">
        <f>IFERROR(ROUND(AVERAGEIF(Competentiematrix!$C$3:$C$12,A5,Competentiematrix!$I$3:$I$12),2),0)</f>
        <v/>
      </c>
      <c r="J5" s="16">
        <f>IFERROR(ROUND(AVERAGEIF(Competentiematrix!$C$3:$C$12,A5,Competentiematrix!$J$3:$J$12),2),0)</f>
        <v/>
      </c>
      <c r="K5" s="16">
        <f>IFERROR(ROUND(AVERAGEIF(Competentiematrix!$C$3:$C$12,A5,Competentiematrix!$K$3:$K$12),2),0)</f>
        <v/>
      </c>
      <c r="L5" s="3">
        <f>IFERROR(INDEX({"Samenwerken","Communicatie","Probleemoplossend vermogen","Planning","Klantgerichtheid"},MATCH(MIN(G5:K5),G5:K5,0)),"Niet gevonden")</f>
        <v/>
      </c>
    </row>
    <row r="6">
      <c r="A6" s="9" t="inlineStr">
        <is>
          <t>IT</t>
        </is>
      </c>
      <c r="B6" s="9">
        <f>COUNTIF(Competentiematrix!$C$3:$C$12,A6)</f>
        <v/>
      </c>
      <c r="C6" s="17">
        <f>IFERROR(ROUND(AVERAGEIF(Competentiematrix!$C$3:$C$12,A6,Competentiematrix!$M$3:$M$12),2),0)</f>
        <v/>
      </c>
      <c r="D6" s="13">
        <f>IFERROR(ROUND(AVERAGEIF(Competentiematrix!$C$3:$C$12,A6,Competentiematrix!$Q$3:$Q$12),2),0)</f>
        <v/>
      </c>
      <c r="E6" s="9">
        <f>COUNTIFS(Competentiematrix!$C$3:$C$12,A6,Competentiematrix!$P$3:$P$12,"Ontwikkelpunt")</f>
        <v/>
      </c>
      <c r="F6" s="9">
        <f>COUNTIFS(Competentiematrix!$C$3:$C$12,A6,Competentiematrix!$P$3:$P$12,"Aandacht vereist")</f>
        <v/>
      </c>
      <c r="G6" s="17">
        <f>IFERROR(ROUND(AVERAGEIF(Competentiematrix!$C$3:$C$12,A6,Competentiematrix!$G$3:$G$12),2),0)</f>
        <v/>
      </c>
      <c r="H6" s="17">
        <f>IFERROR(ROUND(AVERAGEIF(Competentiematrix!$C$3:$C$12,A6,Competentiematrix!$H$3:$H$12),2),0)</f>
        <v/>
      </c>
      <c r="I6" s="17">
        <f>IFERROR(ROUND(AVERAGEIF(Competentiematrix!$C$3:$C$12,A6,Competentiematrix!$I$3:$I$12),2),0)</f>
        <v/>
      </c>
      <c r="J6" s="17">
        <f>IFERROR(ROUND(AVERAGEIF(Competentiematrix!$C$3:$C$12,A6,Competentiematrix!$J$3:$J$12),2),0)</f>
        <v/>
      </c>
      <c r="K6" s="17">
        <f>IFERROR(ROUND(AVERAGEIF(Competentiematrix!$C$3:$C$12,A6,Competentiematrix!$K$3:$K$12),2),0)</f>
        <v/>
      </c>
      <c r="L6" s="9">
        <f>IFERROR(INDEX({"Samenwerken","Communicatie","Probleemoplossend vermogen","Planning","Klantgerichtheid"},MATCH(MIN(G6:K6),G6:K6,0)),"Niet gevonden")</f>
        <v/>
      </c>
    </row>
    <row r="7">
      <c r="A7" s="3" t="inlineStr">
        <is>
          <t>Marketing</t>
        </is>
      </c>
      <c r="B7" s="3">
        <f>COUNTIF(Competentiematrix!$C$3:$C$12,A7)</f>
        <v/>
      </c>
      <c r="C7" s="16">
        <f>IFERROR(ROUND(AVERAGEIF(Competentiematrix!$C$3:$C$12,A7,Competentiematrix!$M$3:$M$12),2),0)</f>
        <v/>
      </c>
      <c r="D7" s="8">
        <f>IFERROR(ROUND(AVERAGEIF(Competentiematrix!$C$3:$C$12,A7,Competentiematrix!$Q$3:$Q$12),2),0)</f>
        <v/>
      </c>
      <c r="E7" s="3">
        <f>COUNTIFS(Competentiematrix!$C$3:$C$12,A7,Competentiematrix!$P$3:$P$12,"Ontwikkelpunt")</f>
        <v/>
      </c>
      <c r="F7" s="3">
        <f>COUNTIFS(Competentiematrix!$C$3:$C$12,A7,Competentiematrix!$P$3:$P$12,"Aandacht vereist")</f>
        <v/>
      </c>
      <c r="G7" s="16">
        <f>IFERROR(ROUND(AVERAGEIF(Competentiematrix!$C$3:$C$12,A7,Competentiematrix!$G$3:$G$12),2),0)</f>
        <v/>
      </c>
      <c r="H7" s="16">
        <f>IFERROR(ROUND(AVERAGEIF(Competentiematrix!$C$3:$C$12,A7,Competentiematrix!$H$3:$H$12),2),0)</f>
        <v/>
      </c>
      <c r="I7" s="16">
        <f>IFERROR(ROUND(AVERAGEIF(Competentiematrix!$C$3:$C$12,A7,Competentiematrix!$I$3:$I$12),2),0)</f>
        <v/>
      </c>
      <c r="J7" s="16">
        <f>IFERROR(ROUND(AVERAGEIF(Competentiematrix!$C$3:$C$12,A7,Competentiematrix!$J$3:$J$12),2),0)</f>
        <v/>
      </c>
      <c r="K7" s="16">
        <f>IFERROR(ROUND(AVERAGEIF(Competentiematrix!$C$3:$C$12,A7,Competentiematrix!$K$3:$K$12),2),0)</f>
        <v/>
      </c>
      <c r="L7" s="3">
        <f>IFERROR(INDEX({"Samenwerken","Communicatie","Probleemoplossend vermogen","Planning","Klantgerichtheid"},MATCH(MIN(G7:K7),G7:K7,0)),"Niet gevonden")</f>
        <v/>
      </c>
    </row>
    <row r="10">
      <c r="A10" s="18" t="inlineStr">
        <is>
          <t>Statusverdeling team</t>
        </is>
      </c>
    </row>
    <row r="11">
      <c r="A11" s="15" t="inlineStr">
        <is>
          <t>Status</t>
        </is>
      </c>
      <c r="B11" s="15" t="inlineStr">
        <is>
          <t>Aantal</t>
        </is>
      </c>
    </row>
    <row r="12">
      <c r="A12" s="19" t="inlineStr">
        <is>
          <t>Op orde</t>
        </is>
      </c>
      <c r="B12" s="19">
        <f>COUNTIF(Competentiematrix!$P$3:$P$12,A12)</f>
        <v/>
      </c>
    </row>
    <row r="13">
      <c r="A13" s="19" t="inlineStr">
        <is>
          <t>Ontwikkelpunt</t>
        </is>
      </c>
      <c r="B13" s="19">
        <f>COUNTIF(Competentiematrix!$P$3:$P$12,A13)</f>
        <v/>
      </c>
    </row>
    <row r="14">
      <c r="A14" s="19" t="inlineStr">
        <is>
          <t>Aandacht vereist</t>
        </is>
      </c>
      <c r="B14" s="19">
        <f>COUNTIF(Competentiematrix!$P$3:$P$12,A14)</f>
        <v/>
      </c>
    </row>
  </sheetData>
  <mergeCells count="1"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8" customWidth="1" min="1" max="1"/>
    <col width="17" customWidth="1" min="2" max="2"/>
    <col width="18" customWidth="1" min="3" max="3"/>
    <col width="16" customWidth="1" min="4" max="4"/>
    <col width="20" customWidth="1" min="5" max="5"/>
    <col width="13" customWidth="1" min="6" max="6"/>
  </cols>
  <sheetData>
    <row r="1" ht="26" customHeight="1">
      <c r="A1" s="14" t="inlineStr">
        <is>
          <t>Competentieanalyse - Team Breed</t>
        </is>
      </c>
    </row>
    <row r="2" ht="30" customHeight="1">
      <c r="A2" s="15" t="inlineStr">
        <is>
          <t>Competentie</t>
        </is>
      </c>
      <c r="B2" s="15" t="inlineStr">
        <is>
          <t>Gemiddelde score</t>
        </is>
      </c>
      <c r="C2" s="15" t="inlineStr">
        <is>
          <t>Gewenst gemiddelde</t>
        </is>
      </c>
      <c r="D2" s="15" t="inlineStr">
        <is>
          <t>Gemiddelde kloof</t>
        </is>
      </c>
      <c r="E2" s="15" t="inlineStr">
        <is>
          <t>% op of boven niveau</t>
        </is>
      </c>
      <c r="F2" s="15" t="inlineStr">
        <is>
          <t>Prioriteit</t>
        </is>
      </c>
    </row>
    <row r="3">
      <c r="A3" s="3" t="inlineStr">
        <is>
          <t>Samenwerken</t>
        </is>
      </c>
      <c r="B3" s="16">
        <f>IFERROR(ROUND(AVERAGE(Competentiematrix!$G$3:$G$12),2),0)</f>
        <v/>
      </c>
      <c r="C3" s="16">
        <f>IFERROR(ROUND(AVERAGE(Competentiematrix!$L$3:$L$12),2),0)</f>
        <v/>
      </c>
      <c r="D3" s="16">
        <f>ROUND(C3-B3,2)</f>
        <v/>
      </c>
      <c r="E3" s="8">
        <f>IFERROR(ROUND(SUMPRODUCT((Competentiematrix!$G$3:$G$12&gt;=Competentiematrix!$L$3:$L$12)*1)/COUNTA(Competentiematrix!$G$3:$G$12),2),0)</f>
        <v/>
      </c>
      <c r="F3" s="3">
        <f>IF(D3&gt;1,"Hoog",IF(D3&gt;0,"Midden","Laag"))</f>
        <v/>
      </c>
    </row>
    <row r="4">
      <c r="A4" s="9" t="inlineStr">
        <is>
          <t>Communicatie</t>
        </is>
      </c>
      <c r="B4" s="17">
        <f>IFERROR(ROUND(AVERAGE(Competentiematrix!$H$3:$H$12),2),0)</f>
        <v/>
      </c>
      <c r="C4" s="17">
        <f>IFERROR(ROUND(AVERAGE(Competentiematrix!$L$3:$L$12),2),0)</f>
        <v/>
      </c>
      <c r="D4" s="17">
        <f>ROUND(C4-B4,2)</f>
        <v/>
      </c>
      <c r="E4" s="13">
        <f>IFERROR(ROUND(SUMPRODUCT((Competentiematrix!$H$3:$H$12&gt;=Competentiematrix!$L$3:$L$12)*1)/COUNTA(Competentiematrix!$H$3:$H$12),2),0)</f>
        <v/>
      </c>
      <c r="F4" s="9">
        <f>IF(D4&gt;1,"Hoog",IF(D4&gt;0,"Midden","Laag"))</f>
        <v/>
      </c>
    </row>
    <row r="5">
      <c r="A5" s="3" t="inlineStr">
        <is>
          <t>Probleemoplossend vermogen</t>
        </is>
      </c>
      <c r="B5" s="16">
        <f>IFERROR(ROUND(AVERAGE(Competentiematrix!$I$3:$I$12),2),0)</f>
        <v/>
      </c>
      <c r="C5" s="16">
        <f>IFERROR(ROUND(AVERAGE(Competentiematrix!$L$3:$L$12),2),0)</f>
        <v/>
      </c>
      <c r="D5" s="16">
        <f>ROUND(C5-B5,2)</f>
        <v/>
      </c>
      <c r="E5" s="8">
        <f>IFERROR(ROUND(SUMPRODUCT((Competentiematrix!$I$3:$I$12&gt;=Competentiematrix!$L$3:$L$12)*1)/COUNTA(Competentiematrix!$I$3:$I$12),2),0)</f>
        <v/>
      </c>
      <c r="F5" s="3">
        <f>IF(D5&gt;1,"Hoog",IF(D5&gt;0,"Midden","Laag"))</f>
        <v/>
      </c>
    </row>
    <row r="6">
      <c r="A6" s="9" t="inlineStr">
        <is>
          <t>Planning</t>
        </is>
      </c>
      <c r="B6" s="17">
        <f>IFERROR(ROUND(AVERAGE(Competentiematrix!$J$3:$J$12),2),0)</f>
        <v/>
      </c>
      <c r="C6" s="17">
        <f>IFERROR(ROUND(AVERAGE(Competentiematrix!$L$3:$L$12),2),0)</f>
        <v/>
      </c>
      <c r="D6" s="17">
        <f>ROUND(C6-B6,2)</f>
        <v/>
      </c>
      <c r="E6" s="13">
        <f>IFERROR(ROUND(SUMPRODUCT((Competentiematrix!$J$3:$J$12&gt;=Competentiematrix!$L$3:$L$12)*1)/COUNTA(Competentiematrix!$J$3:$J$12),2),0)</f>
        <v/>
      </c>
      <c r="F6" s="9">
        <f>IF(D6&gt;1,"Hoog",IF(D6&gt;0,"Midden","Laag"))</f>
        <v/>
      </c>
    </row>
    <row r="7">
      <c r="A7" s="3" t="inlineStr">
        <is>
          <t>Klantgerichtheid</t>
        </is>
      </c>
      <c r="B7" s="16">
        <f>IFERROR(ROUND(AVERAGE(Competentiematrix!$K$3:$K$12),2),0)</f>
        <v/>
      </c>
      <c r="C7" s="16">
        <f>IFERROR(ROUND(AVERAGE(Competentiematrix!$L$3:$L$12),2),0)</f>
        <v/>
      </c>
      <c r="D7" s="16">
        <f>ROUND(C7-B7,2)</f>
        <v/>
      </c>
      <c r="E7" s="8">
        <f>IFERROR(ROUND(SUMPRODUCT((Competentiematrix!$K$3:$K$12&gt;=Competentiematrix!$L$3:$L$12)*1)/COUNTA(Competentiematrix!$K$3:$K$12),2),0)</f>
        <v/>
      </c>
      <c r="F7" s="3">
        <f>IF(D7&gt;1,"Hoog",IF(D7&gt;0,"Midden","Laag"))</f>
        <v/>
      </c>
    </row>
  </sheetData>
  <mergeCells count="1">
    <mergeCell ref="A1:F1"/>
  </mergeCells>
  <conditionalFormatting sqref="F3:F7">
    <cfRule type="expression" priority="1" dxfId="0" stopIfTrue="1">
      <formula>$F3="Hoog"</formula>
    </cfRule>
    <cfRule type="expression" priority="2" dxfId="1" stopIfTrue="1">
      <formula>$F3="Laag"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 ht="26" customHeight="1">
      <c r="A1" s="14" t="inlineStr">
        <is>
          <t>Toelichting - Competentiematrix Team</t>
        </is>
      </c>
    </row>
    <row r="2">
      <c r="A2" s="15" t="inlineStr">
        <is>
          <t>Onderwerp</t>
        </is>
      </c>
      <c r="B2" s="15" t="inlineStr">
        <is>
          <t>Uitleg</t>
        </is>
      </c>
    </row>
    <row r="3" ht="34" customHeight="1">
      <c r="A3" s="20" t="inlineStr">
        <is>
          <t>Schaal 1 t/m 5</t>
        </is>
      </c>
      <c r="B3" s="21" t="inlineStr">
        <is>
          <t>1 = onvoldoende ontwikkeld, 2 = basis, 3 = voldoende, 4 = goed, 5 = uitstekend/expert niveau.</t>
        </is>
      </c>
    </row>
    <row r="4" ht="34" customHeight="1">
      <c r="A4" s="22" t="inlineStr">
        <is>
          <t>Gewenst niveau</t>
        </is>
      </c>
      <c r="B4" s="23" t="inlineStr">
        <is>
          <t>Het functieniveau dat voor de rol vereist is (invoerveld, 3 t/m 5).</t>
        </is>
      </c>
    </row>
    <row r="5" ht="34" customHeight="1">
      <c r="A5" s="20" t="inlineStr">
        <is>
          <t>Huidig niveau</t>
        </is>
      </c>
      <c r="B5" s="21" t="inlineStr">
        <is>
          <t>Automatisch berekend als het gemiddelde van de vijf competentiescores, afgerond op een geheel getal.</t>
        </is>
      </c>
    </row>
    <row r="6" ht="34" customHeight="1">
      <c r="A6" s="22" t="inlineStr">
        <is>
          <t>Kloof</t>
        </is>
      </c>
      <c r="B6" s="23" t="inlineStr">
        <is>
          <t>Verschil tussen gewenst en huidig niveau. Positief = ontwikkelpunt, 0 of negatief = op orde.</t>
        </is>
      </c>
    </row>
    <row r="7" ht="34" customHeight="1">
      <c r="A7" s="20" t="inlineStr">
        <is>
          <t>Statuskleuren</t>
        </is>
      </c>
      <c r="B7" s="21" t="inlineStr">
        <is>
          <t>Groen = Op orde, Geel/oranje = Ontwikkelpunt, Rood = Aandacht vereist. Kleuren verschijnen automatisch via voorwaardelijke opmaak.</t>
        </is>
      </c>
    </row>
    <row r="8" ht="34" customHeight="1">
      <c r="A8" s="22" t="inlineStr">
        <is>
          <t>Opleidingsadvies</t>
        </is>
      </c>
      <c r="B8" s="23" t="inlineStr">
        <is>
          <t>Automatisch advies: Geen actie (kloof &lt;=0), Coaching (kloof = 1), Training plannen (kloof &gt; 1).</t>
        </is>
      </c>
    </row>
    <row r="9" ht="34" customHeight="1">
      <c r="A9" s="20" t="inlineStr">
        <is>
          <t>Nieuwe medewerker toevoegen</t>
        </is>
      </c>
      <c r="B9" s="21" t="inlineStr">
        <is>
          <t>Voeg een nieuwe rij toe onderaan de tabel in het tabblad Competentiematrix, vul de gele invoervelden in en kopieer de formules (kolom M t/m Q) van de rij erboven naar beneden.</t>
        </is>
      </c>
    </row>
    <row r="10" ht="34" customHeight="1">
      <c r="A10" s="22" t="inlineStr">
        <is>
          <t>Filteren en sorteren</t>
        </is>
      </c>
      <c r="B10" s="23" t="inlineStr">
        <is>
          <t>Gebruik het AutoFilter icoon in de kopregel (rij 2) van Competentiematrix om te filteren op Team, Status of Locatie. Sorteer via Data &gt; Sorteren.</t>
        </is>
      </c>
    </row>
    <row r="11" ht="34" customHeight="1">
      <c r="A11" s="20" t="inlineStr">
        <is>
          <t>Teamoverzicht en Competentieanalyse</t>
        </is>
      </c>
      <c r="B11" s="21" t="inlineStr">
        <is>
          <t>Deze tabbladen worden automatisch bijgewerkt zodra gegevens in Competentiematrix wijzigen. Niet handmatig overschrijven.</t>
        </is>
      </c>
    </row>
    <row r="12" ht="34" customHeight="1">
      <c r="A12" s="22" t="inlineStr">
        <is>
          <t>AVG / Privacy</t>
        </is>
      </c>
      <c r="B12" s="23" t="inlineStr">
        <is>
          <t>Neem uitsluitend noodzakelijke personeelsgegevens op (naam, functie, team, locatie, indiensttredingsdatum, competentiescores). Vermijd BSN, adresgegevens of andere bijzondere persoonsgegevens in dit bestand.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2026-07-02T20:56:10Z</dcterms:created>
  <dcterms:modified xmlns:dcterms="http://purl.org/dc/terms/" xmlns:xsi="http://www.w3.org/2001/XMLSchema-instance" xsi:type="dcterms:W3CDTF">2026-07-02T20:56:10Z</dcterms:modified>
</cp:coreProperties>
</file>