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Contentkalender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nstructies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3">
    <numFmt numFmtId="164" formatCode="DD-MM-JJJJ"/>
    <numFmt numFmtId="165" formatCode="&quot;€&quot; #.##0,00"/>
    <numFmt numFmtId="166" formatCode="0,0%"/>
  </numFmts>
  <fonts count="6">
    <font>
      <name val="Calibri"/>
      <family val="2"/>
      <color theme="1"/>
      <sz val="11"/>
      <scheme val="minor"/>
    </font>
    <font>
      <name val="Calibri"/>
      <b val="1"/>
      <color rgb="001E293B"/>
      <sz val="16"/>
    </font>
    <font>
      <name val="Calibri"/>
      <b val="1"/>
      <color rgb="00FFFFFF"/>
      <sz val="11"/>
    </font>
    <font>
      <name val="Calibri"/>
      <sz val="10"/>
    </font>
    <font>
      <name val="Calibri"/>
      <b val="1"/>
      <sz val="10"/>
    </font>
    <font>
      <name val="Calibri"/>
      <b val="1"/>
      <color rgb="000F766E"/>
      <sz val="11"/>
    </font>
  </fonts>
  <fills count="7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BEB"/>
      </patternFill>
    </fill>
    <fill>
      <patternFill patternType="solid">
        <fgColor rgb="00F8FAFC"/>
      </patternFill>
    </fill>
    <fill>
      <patternFill patternType="solid">
        <fgColor rgb="00FFFFFF"/>
      </patternFill>
    </fill>
    <fill>
      <patternFill patternType="solid">
        <fgColor rgb="0014B8A6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4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2" borderId="1" applyAlignment="1" pivotButton="0" quotePrefix="0" xfId="0">
      <alignment horizontal="center" vertical="center" wrapText="1"/>
    </xf>
    <xf numFmtId="164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center" wrapText="1"/>
    </xf>
    <xf numFmtId="0" fontId="3" fillId="4" borderId="1" applyAlignment="1" pivotButton="0" quotePrefix="0" xfId="0">
      <alignment horizontal="left" vertical="center" wrapText="1"/>
    </xf>
    <xf numFmtId="0" fontId="0" fillId="3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left" vertical="center" wrapText="1"/>
    </xf>
    <xf numFmtId="166" fontId="3" fillId="5" borderId="1" applyAlignment="1" pivotButton="0" quotePrefix="0" xfId="0">
      <alignment horizontal="center" vertical="center" wrapText="1"/>
    </xf>
    <xf numFmtId="0" fontId="4" fillId="0" borderId="0" pivotButton="0" quotePrefix="0" xfId="0"/>
    <xf numFmtId="165" fontId="4" fillId="0" borderId="0" pivotButton="0" quotePrefix="0" xfId="0"/>
    <xf numFmtId="166" fontId="4" fillId="0" borderId="0" pivotButton="0" quotePrefix="0" xfId="0"/>
    <xf numFmtId="0" fontId="1" fillId="0" borderId="0" pivotButton="0" quotePrefix="0" xfId="0"/>
    <xf numFmtId="0" fontId="2" fillId="6" borderId="1" applyAlignment="1" pivotButton="0" quotePrefix="0" xfId="0">
      <alignment horizontal="center" vertical="center" wrapText="1"/>
    </xf>
    <xf numFmtId="0" fontId="4" fillId="4" borderId="1" pivotButton="0" quotePrefix="0" xfId="0"/>
    <xf numFmtId="0" fontId="5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0" fontId="0" fillId="4" borderId="1" applyAlignment="1" pivotButton="0" quotePrefix="0" xfId="0">
      <alignment horizontal="center" vertical="center" wrapText="1"/>
    </xf>
    <xf numFmtId="0" fontId="4" fillId="5" borderId="1" pivotButton="0" quotePrefix="0" xfId="0"/>
    <xf numFmtId="0" fontId="5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0" fontId="0" fillId="5" borderId="1" applyAlignment="1" pivotButton="0" quotePrefix="0" xfId="0">
      <alignment horizontal="center" vertical="center" wrapText="1"/>
    </xf>
    <xf numFmtId="165" fontId="5" fillId="5" borderId="1" applyAlignment="1" pivotButton="0" quotePrefix="0" xfId="0">
      <alignment horizontal="center" vertical="center" wrapText="1"/>
    </xf>
    <xf numFmtId="166" fontId="5" fillId="4" borderId="1" applyAlignment="1" pivotButton="0" quotePrefix="0" xfId="0">
      <alignment horizontal="center" vertical="center" wrapText="1"/>
    </xf>
    <xf numFmtId="0" fontId="4" fillId="4" borderId="1" applyAlignment="1" pivotButton="0" quotePrefix="0" xfId="0">
      <alignment horizontal="left" vertical="center" wrapText="1"/>
    </xf>
    <xf numFmtId="0" fontId="4" fillId="5" borderId="1" applyAlignment="1" pivotButton="0" quotePrefix="0" xfId="0">
      <alignment horizontal="left" vertical="center" wrapText="1"/>
    </xf>
    <xf numFmtId="164" fontId="3" fillId="4" borderId="1" applyAlignment="1" pivotButton="0" quotePrefix="0" xfId="0">
      <alignment horizontal="center" vertical="center" wrapText="1"/>
    </xf>
    <xf numFmtId="165" fontId="0" fillId="3" borderId="1" applyAlignment="1" pivotButton="0" quotePrefix="0" xfId="0">
      <alignment horizontal="center" vertical="center" wrapText="1"/>
    </xf>
    <xf numFmtId="166" fontId="3" fillId="4" borderId="1" applyAlignment="1" pivotButton="0" quotePrefix="0" xfId="0">
      <alignment horizontal="center" vertical="center" wrapText="1"/>
    </xf>
    <xf numFmtId="164" fontId="3" fillId="5" borderId="1" applyAlignment="1" pivotButton="0" quotePrefix="0" xfId="0">
      <alignment horizontal="center" vertical="center" wrapText="1"/>
    </xf>
    <xf numFmtId="166" fontId="3" fillId="5" borderId="1" applyAlignment="1" pivotButton="0" quotePrefix="0" xfId="0">
      <alignment horizontal="center" vertical="center" wrapText="1"/>
    </xf>
    <xf numFmtId="165" fontId="4" fillId="0" borderId="0" pivotButton="0" quotePrefix="0" xfId="0"/>
    <xf numFmtId="166" fontId="4" fillId="0" borderId="0" pivotButton="0" quotePrefix="0" xfId="0"/>
    <xf numFmtId="165" fontId="5" fillId="5" borderId="1" applyAlignment="1" pivotButton="0" quotePrefix="0" xfId="0">
      <alignment horizontal="center" vertical="center" wrapText="1"/>
    </xf>
    <xf numFmtId="166" fontId="5" fillId="4" borderId="1" applyAlignment="1" pivotButton="0" quotePrefix="0" xfId="0">
      <alignment horizontal="center" vertical="center" wrapText="1"/>
    </xf>
  </cellXfs>
  <cellStyles count="1">
    <cellStyle name="Normal" xfId="0" builtinId="0" hidden="0"/>
  </cellStyles>
  <dxfs count="3">
    <dxf>
      <font>
        <b val="1"/>
        <color rgb="00DC2626"/>
      </font>
      <fill>
        <patternFill patternType="solid">
          <fgColor rgb="00FECACA"/>
        </patternFill>
      </fill>
    </dxf>
    <dxf>
      <fill>
        <patternFill patternType="solid">
          <fgColor rgb="00FDE68A"/>
        </patternFill>
      </fill>
    </dxf>
    <dxf>
      <font>
        <b val="1"/>
        <color rgb="0016A34A"/>
      </font>
      <fill>
        <patternFill patternType="solid">
          <fgColor rgb="00BBF7D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Aantal contentitems per kanaal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'Dashboard'!E3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'Dashboard'!$D$4:$D$8</f>
            </numRef>
          </cat>
          <val>
            <numRef>
              <f>'Dashboard'!$E$4:$E$8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Kanaal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Aantal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Verdeling status</a:t>
            </a:r>
          </a:p>
        </rich>
      </tx>
    </title>
    <plotArea>
      <pieChart>
        <varyColors val="1"/>
        <ser>
          <idx val="0"/>
          <order val="0"/>
          <tx>
            <strRef>
              <f>'Dashboard'!E11</f>
            </strRef>
          </tx>
          <spPr>
            <a:ln xmlns:a="http://schemas.openxmlformats.org/drawingml/2006/main">
              <a:prstDash val="solid"/>
            </a:ln>
          </spPr>
          <cat>
            <numRef>
              <f>'Dashboard'!$D$12:$D$15</f>
            </numRef>
          </cat>
          <val>
            <numRef>
              <f>'Dashboard'!$E$12:$E$15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Bereik per publicatiedatum</a:t>
            </a:r>
          </a:p>
        </rich>
      </tx>
    </title>
    <plotArea>
      <lineChart>
        <grouping val="standard"/>
        <ser>
          <idx val="0"/>
          <order val="0"/>
          <tx>
            <strRef>
              <f>'Contentkalender'!M2</f>
            </strRef>
          </tx>
          <spPr>
            <a:ln xmlns:a="http://schemas.openxmlformats.org/drawingml/2006/main" w="20000">
              <a:solidFill>
                <a:srgbClr val="14B8A6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'Contentkalender'!$A$3:$A$12</f>
            </numRef>
          </cat>
          <val>
            <numRef>
              <f>'Contentkalender'!$M$3:$M$12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Datum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Bereik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0</col>
      <colOff>0</colOff>
      <row>13</row>
      <rowOff>0</rowOff>
    </from>
    <ext cx="5040000" cy="288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0</col>
      <colOff>0</colOff>
      <row>30</row>
      <rowOff>0</rowOff>
    </from>
    <ext cx="5040000" cy="288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7</col>
      <colOff>0</colOff>
      <row>13</row>
      <rowOff>0</rowOff>
    </from>
    <ext cx="5040000" cy="288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R15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6" customWidth="1" min="1" max="1"/>
    <col width="12" customWidth="1" min="2" max="2"/>
    <col width="13" customWidth="1" min="3" max="3"/>
    <col width="13" customWidth="1" min="4" max="4"/>
    <col width="26" customWidth="1" min="5" max="5"/>
    <col width="13" customWidth="1" min="6" max="6"/>
    <col width="16" customWidth="1" min="7" max="7"/>
    <col width="14" customWidth="1" min="8" max="8"/>
    <col width="14" customWidth="1" min="9" max="9"/>
    <col width="11" customWidth="1" min="10" max="10"/>
    <col width="13" customWidth="1" min="11" max="11"/>
    <col width="12" customWidth="1" min="12" max="12"/>
    <col width="10" customWidth="1" min="13" max="13"/>
    <col width="9" customWidth="1" min="14" max="14"/>
    <col width="11" customWidth="1" min="15" max="15"/>
    <col width="13" customWidth="1" min="16" max="16"/>
    <col width="26" customWidth="1" min="17" max="17"/>
    <col width="13" customWidth="1" min="18" max="18"/>
  </cols>
  <sheetData>
    <row r="1" ht="24" customHeight="1">
      <c r="A1" s="1" t="inlineStr">
        <is>
          <t>Contentkalender 2026 - Social Media, Blog &amp; Nieuwsbrief Planning</t>
        </is>
      </c>
    </row>
    <row r="2" ht="32" customHeight="1">
      <c r="A2" s="2" t="inlineStr">
        <is>
          <t>Publicatiedatum</t>
        </is>
      </c>
      <c r="B2" s="2" t="inlineStr">
        <is>
          <t>Weeknummer</t>
        </is>
      </c>
      <c r="C2" s="2" t="inlineStr">
        <is>
          <t>Kanaal</t>
        </is>
      </c>
      <c r="D2" s="2" t="inlineStr">
        <is>
          <t>Type content</t>
        </is>
      </c>
      <c r="E2" s="2" t="inlineStr">
        <is>
          <t>Onderwerp / Titel</t>
        </is>
      </c>
      <c r="F2" s="2" t="inlineStr">
        <is>
          <t>Doelgroep</t>
        </is>
      </c>
      <c r="G2" s="2" t="inlineStr">
        <is>
          <t>Campagne</t>
        </is>
      </c>
      <c r="H2" s="2" t="inlineStr">
        <is>
          <t>CTA</t>
        </is>
      </c>
      <c r="I2" s="2" t="inlineStr">
        <is>
          <t>Status</t>
        </is>
      </c>
      <c r="J2" s="2" t="inlineStr">
        <is>
          <t>Eigenaar</t>
        </is>
      </c>
      <c r="K2" s="2" t="inlineStr">
        <is>
          <t>Deadline</t>
        </is>
      </c>
      <c r="L2" s="2" t="inlineStr">
        <is>
          <t>Budget (€)</t>
        </is>
      </c>
      <c r="M2" s="2" t="inlineStr">
        <is>
          <t>Bereik</t>
        </is>
      </c>
      <c r="N2" s="2" t="inlineStr">
        <is>
          <t>Kliks</t>
        </is>
      </c>
      <c r="O2" s="2" t="inlineStr">
        <is>
          <t>Conversies</t>
        </is>
      </c>
      <c r="P2" s="2" t="inlineStr">
        <is>
          <t>Engagement (%)</t>
        </is>
      </c>
      <c r="Q2" s="2" t="inlineStr">
        <is>
          <t>Opmerking</t>
        </is>
      </c>
      <c r="R2" s="2" t="inlineStr">
        <is>
          <t>Resultaat</t>
        </is>
      </c>
    </row>
    <row r="3">
      <c r="A3" s="31" t="n">
        <v>46027</v>
      </c>
      <c r="B3" s="4">
        <f>IFERROR(WEEKNUM(A3,2),"")</f>
        <v/>
      </c>
      <c r="C3" s="4" t="inlineStr">
        <is>
          <t>LinkedIn</t>
        </is>
      </c>
      <c r="D3" s="4" t="inlineStr">
        <is>
          <t>Artikel</t>
        </is>
      </c>
      <c r="E3" s="5" t="inlineStr">
        <is>
          <t>Thought leadership B2B trends</t>
        </is>
      </c>
      <c r="F3" s="4" t="inlineStr">
        <is>
          <t>Amsterdam</t>
        </is>
      </c>
      <c r="G3" s="6" t="inlineStr">
        <is>
          <t>B2B Groei</t>
        </is>
      </c>
      <c r="H3" s="4" t="inlineStr">
        <is>
          <t>Lees meer</t>
        </is>
      </c>
      <c r="I3" s="7" t="inlineStr">
        <is>
          <t>gepubliceerd</t>
        </is>
      </c>
      <c r="J3" s="4" t="inlineStr">
        <is>
          <t>Sanne</t>
        </is>
      </c>
      <c r="K3" s="31" t="n">
        <v>46026</v>
      </c>
      <c r="L3" s="32" t="n">
        <v>150</v>
      </c>
      <c r="M3" s="4" t="n">
        <v>4200</v>
      </c>
      <c r="N3" s="4" t="n">
        <v>310</v>
      </c>
      <c r="O3" s="4" t="n">
        <v>22</v>
      </c>
      <c r="P3" s="33">
        <f>IFERROR(N3/M3,0)</f>
        <v/>
      </c>
      <c r="Q3" s="5" t="inlineStr">
        <is>
          <t>Goede respons van netwerk</t>
        </is>
      </c>
      <c r="R3" s="4">
        <f>IF(O3&gt;0,"Succesvol","Bijsturen")</f>
        <v/>
      </c>
    </row>
    <row r="4">
      <c r="A4" s="34" t="n">
        <v>46042</v>
      </c>
      <c r="B4" s="11">
        <f>IFERROR(WEEKNUM(A4,2),"")</f>
        <v/>
      </c>
      <c r="C4" s="11" t="inlineStr">
        <is>
          <t>Instagram</t>
        </is>
      </c>
      <c r="D4" s="11" t="inlineStr">
        <is>
          <t>Reel</t>
        </is>
      </c>
      <c r="E4" s="5" t="inlineStr">
        <is>
          <t>Productintroductie lentecollectie</t>
        </is>
      </c>
      <c r="F4" s="11" t="inlineStr">
        <is>
          <t>Rotterdam</t>
        </is>
      </c>
      <c r="G4" s="12" t="inlineStr">
        <is>
          <t>Lente Launch</t>
        </is>
      </c>
      <c r="H4" s="11" t="inlineStr">
        <is>
          <t>Shop nu</t>
        </is>
      </c>
      <c r="I4" s="7" t="inlineStr">
        <is>
          <t>gepland</t>
        </is>
      </c>
      <c r="J4" s="11" t="inlineStr">
        <is>
          <t>Daan</t>
        </is>
      </c>
      <c r="K4" s="34" t="n">
        <v>46041</v>
      </c>
      <c r="L4" s="32" t="n">
        <v>400</v>
      </c>
      <c r="M4" s="11" t="n">
        <v>8900</v>
      </c>
      <c r="N4" s="11" t="n">
        <v>610</v>
      </c>
      <c r="O4" s="11" t="n">
        <v>45</v>
      </c>
      <c r="P4" s="35">
        <f>IFERROR(N4/M4,0)</f>
        <v/>
      </c>
      <c r="Q4" s="5" t="inlineStr">
        <is>
          <t>Wachten op videomontage</t>
        </is>
      </c>
      <c r="R4" s="11">
        <f>IF(O4&gt;0,"Succesvol","Bijsturen")</f>
        <v/>
      </c>
    </row>
    <row r="5">
      <c r="A5" s="31" t="n">
        <v>46063</v>
      </c>
      <c r="B5" s="4">
        <f>IFERROR(WEEKNUM(A5,2),"")</f>
        <v/>
      </c>
      <c r="C5" s="4" t="inlineStr">
        <is>
          <t>Nieuwsbrief</t>
        </is>
      </c>
      <c r="D5" s="4" t="inlineStr">
        <is>
          <t>Campagne</t>
        </is>
      </c>
      <c r="E5" s="5" t="inlineStr">
        <is>
          <t>Nieuwsbrief bestaande klanten</t>
        </is>
      </c>
      <c r="F5" s="4" t="inlineStr">
        <is>
          <t>Utrecht</t>
        </is>
      </c>
      <c r="G5" s="6" t="inlineStr">
        <is>
          <t>Klantloyaliteit</t>
        </is>
      </c>
      <c r="H5" s="4" t="inlineStr">
        <is>
          <t>Lees verder</t>
        </is>
      </c>
      <c r="I5" s="7" t="inlineStr">
        <is>
          <t>gepubliceerd</t>
        </is>
      </c>
      <c r="J5" s="4" t="inlineStr">
        <is>
          <t>Emma</t>
        </is>
      </c>
      <c r="K5" s="31" t="n">
        <v>46062</v>
      </c>
      <c r="L5" s="32" t="n">
        <v>80</v>
      </c>
      <c r="M5" s="4" t="n">
        <v>3100</v>
      </c>
      <c r="N5" s="4" t="n">
        <v>275</v>
      </c>
      <c r="O5" s="4" t="n">
        <v>30</v>
      </c>
      <c r="P5" s="33">
        <f>IFERROR(N5/M5,0)</f>
        <v/>
      </c>
      <c r="Q5" s="5" t="inlineStr">
        <is>
          <t>Open rate boven gemiddeld</t>
        </is>
      </c>
      <c r="R5" s="4">
        <f>IF(O5&gt;0,"Succesvol","Bijsturen")</f>
        <v/>
      </c>
    </row>
    <row r="6">
      <c r="A6" s="34" t="n">
        <v>46084</v>
      </c>
      <c r="B6" s="11">
        <f>IFERROR(WEEKNUM(A6,2),"")</f>
        <v/>
      </c>
      <c r="C6" s="11" t="inlineStr">
        <is>
          <t>Blog</t>
        </is>
      </c>
      <c r="D6" s="11" t="inlineStr">
        <is>
          <t>Artikel</t>
        </is>
      </c>
      <c r="E6" s="5" t="inlineStr">
        <is>
          <t>SEO-tips voor kleine bedrijven</t>
        </is>
      </c>
      <c r="F6" s="11" t="inlineStr">
        <is>
          <t>Eindhoven</t>
        </is>
      </c>
      <c r="G6" s="12" t="inlineStr">
        <is>
          <t>Content Marketing</t>
        </is>
      </c>
      <c r="H6" s="11" t="inlineStr">
        <is>
          <t>Download gids</t>
        </is>
      </c>
      <c r="I6" s="7" t="inlineStr">
        <is>
          <t>concept</t>
        </is>
      </c>
      <c r="J6" s="11" t="inlineStr">
        <is>
          <t>Lars</t>
        </is>
      </c>
      <c r="K6" s="34" t="n">
        <v>46086</v>
      </c>
      <c r="L6" s="32" t="n">
        <v>0</v>
      </c>
      <c r="M6" s="11" t="n">
        <v>0</v>
      </c>
      <c r="N6" s="11" t="n">
        <v>0</v>
      </c>
      <c r="O6" s="11" t="n">
        <v>0</v>
      </c>
      <c r="P6" s="35">
        <f>IFERROR(N6/M6,0)</f>
        <v/>
      </c>
      <c r="Q6" s="5" t="inlineStr">
        <is>
          <t>Wacht op review tekst</t>
        </is>
      </c>
      <c r="R6" s="11">
        <f>IF(O6&gt;0,"Succesvol","Bijsturen")</f>
        <v/>
      </c>
    </row>
    <row r="7">
      <c r="A7" s="31" t="n">
        <v>46103</v>
      </c>
      <c r="B7" s="4">
        <f>IFERROR(WEEKNUM(A7,2),"")</f>
        <v/>
      </c>
      <c r="C7" s="4" t="inlineStr">
        <is>
          <t>Facebook</t>
        </is>
      </c>
      <c r="D7" s="4" t="inlineStr">
        <is>
          <t>Post</t>
        </is>
      </c>
      <c r="E7" s="5" t="inlineStr">
        <is>
          <t>Aankondiging najaarsevenement</t>
        </is>
      </c>
      <c r="F7" s="4" t="inlineStr">
        <is>
          <t>Den Haag</t>
        </is>
      </c>
      <c r="G7" s="6" t="inlineStr">
        <is>
          <t>Evenementen</t>
        </is>
      </c>
      <c r="H7" s="4" t="inlineStr">
        <is>
          <t>Meld je aan</t>
        </is>
      </c>
      <c r="I7" s="7" t="inlineStr">
        <is>
          <t>gepland</t>
        </is>
      </c>
      <c r="J7" s="4" t="inlineStr">
        <is>
          <t>Sophie</t>
        </is>
      </c>
      <c r="K7" s="31" t="n">
        <v>46102</v>
      </c>
      <c r="L7" s="32" t="n">
        <v>200</v>
      </c>
      <c r="M7" s="4" t="n">
        <v>5200</v>
      </c>
      <c r="N7" s="4" t="n">
        <v>340</v>
      </c>
      <c r="O7" s="4" t="n">
        <v>18</v>
      </c>
      <c r="P7" s="33">
        <f>IFERROR(N7/M7,0)</f>
        <v/>
      </c>
      <c r="Q7" s="5" t="inlineStr">
        <is>
          <t>Aanmeldingen volgen via formulier</t>
        </is>
      </c>
      <c r="R7" s="4">
        <f>IF(O7&gt;0,"Succesvol","Bijsturen")</f>
        <v/>
      </c>
    </row>
    <row r="8">
      <c r="A8" s="34" t="n">
        <v>46120</v>
      </c>
      <c r="B8" s="11">
        <f>IFERROR(WEEKNUM(A8,2),"")</f>
        <v/>
      </c>
      <c r="C8" s="11" t="inlineStr">
        <is>
          <t>Instagram</t>
        </is>
      </c>
      <c r="D8" s="11" t="inlineStr">
        <is>
          <t>Story</t>
        </is>
      </c>
      <c r="E8" s="5" t="inlineStr">
        <is>
          <t>Behind-the-scenes kantoor</t>
        </is>
      </c>
      <c r="F8" s="11" t="inlineStr">
        <is>
          <t>Groningen</t>
        </is>
      </c>
      <c r="G8" s="12" t="inlineStr">
        <is>
          <t>Merkbeleving</t>
        </is>
      </c>
      <c r="H8" s="11" t="inlineStr">
        <is>
          <t>Bekijk story</t>
        </is>
      </c>
      <c r="I8" s="7" t="inlineStr">
        <is>
          <t>gepubliceerd</t>
        </is>
      </c>
      <c r="J8" s="11" t="inlineStr">
        <is>
          <t>Bram</t>
        </is>
      </c>
      <c r="K8" s="34" t="n">
        <v>46119</v>
      </c>
      <c r="L8" s="32" t="n">
        <v>50</v>
      </c>
      <c r="M8" s="11" t="n">
        <v>2600</v>
      </c>
      <c r="N8" s="11" t="n">
        <v>195</v>
      </c>
      <c r="O8" s="11" t="n">
        <v>25</v>
      </c>
      <c r="P8" s="35">
        <f>IFERROR(N8/M8,0)</f>
        <v/>
      </c>
      <c r="Q8" s="5" t="inlineStr">
        <is>
          <t>Leuke reacties op stories</t>
        </is>
      </c>
      <c r="R8" s="11">
        <f>IF(O8&gt;0,"Succesvol","Bijsturen")</f>
        <v/>
      </c>
    </row>
    <row r="9">
      <c r="A9" s="31" t="n">
        <v>46139</v>
      </c>
      <c r="B9" s="4">
        <f>IFERROR(WEEKNUM(A9,2),"")</f>
        <v/>
      </c>
      <c r="C9" s="4" t="inlineStr">
        <is>
          <t>LinkedIn</t>
        </is>
      </c>
      <c r="D9" s="4" t="inlineStr">
        <is>
          <t>Artikel</t>
        </is>
      </c>
      <c r="E9" s="5" t="inlineStr">
        <is>
          <t>Case study klantsucces</t>
        </is>
      </c>
      <c r="F9" s="4" t="inlineStr">
        <is>
          <t>Nijmegen</t>
        </is>
      </c>
      <c r="G9" s="6" t="inlineStr">
        <is>
          <t>B2B Groei</t>
        </is>
      </c>
      <c r="H9" s="4" t="inlineStr">
        <is>
          <t>Lees case</t>
        </is>
      </c>
      <c r="I9" s="7" t="inlineStr">
        <is>
          <t>aangepast</t>
        </is>
      </c>
      <c r="J9" s="4" t="inlineStr">
        <is>
          <t>Julia</t>
        </is>
      </c>
      <c r="K9" s="31" t="n">
        <v>46137</v>
      </c>
      <c r="L9" s="32" t="n">
        <v>0</v>
      </c>
      <c r="M9" s="4" t="n">
        <v>3800</v>
      </c>
      <c r="N9" s="4" t="n">
        <v>260</v>
      </c>
      <c r="O9" s="4" t="n">
        <v>33</v>
      </c>
      <c r="P9" s="33">
        <f>IFERROR(N9/M9,0)</f>
        <v/>
      </c>
      <c r="Q9" s="5" t="inlineStr">
        <is>
          <t>Tekst aangepast na feedback</t>
        </is>
      </c>
      <c r="R9" s="4">
        <f>IF(O9&gt;0,"Succesvol","Bijsturen")</f>
        <v/>
      </c>
    </row>
    <row r="10">
      <c r="A10" s="34" t="n">
        <v>46154</v>
      </c>
      <c r="B10" s="11">
        <f>IFERROR(WEEKNUM(A10,2),"")</f>
        <v/>
      </c>
      <c r="C10" s="11" t="inlineStr">
        <is>
          <t>Instagram</t>
        </is>
      </c>
      <c r="D10" s="11" t="inlineStr">
        <is>
          <t>Post</t>
        </is>
      </c>
      <c r="E10" s="5" t="inlineStr">
        <is>
          <t>Klantreview uitgelicht</t>
        </is>
      </c>
      <c r="F10" s="11" t="inlineStr">
        <is>
          <t>Breda</t>
        </is>
      </c>
      <c r="G10" s="12" t="inlineStr">
        <is>
          <t>Social Proof</t>
        </is>
      </c>
      <c r="H10" s="11" t="inlineStr">
        <is>
          <t>Bekijk review</t>
        </is>
      </c>
      <c r="I10" s="7" t="inlineStr">
        <is>
          <t>gepubliceerd</t>
        </is>
      </c>
      <c r="J10" s="11" t="inlineStr">
        <is>
          <t>Thijs</t>
        </is>
      </c>
      <c r="K10" s="34" t="n">
        <v>46153</v>
      </c>
      <c r="L10" s="32" t="n">
        <v>30</v>
      </c>
      <c r="M10" s="11" t="n">
        <v>3300</v>
      </c>
      <c r="N10" s="11" t="n">
        <v>410</v>
      </c>
      <c r="O10" s="11" t="n">
        <v>55</v>
      </c>
      <c r="P10" s="35">
        <f>IFERROR(N10/M10,0)</f>
        <v/>
      </c>
      <c r="Q10" s="5" t="inlineStr">
        <is>
          <t>Hoogste engagement tot nu toe</t>
        </is>
      </c>
      <c r="R10" s="11">
        <f>IF(O10&gt;0,"Succesvol","Bijsturen")</f>
        <v/>
      </c>
    </row>
    <row r="11">
      <c r="A11" s="31" t="n">
        <v>46171</v>
      </c>
      <c r="B11" s="4">
        <f>IFERROR(WEEKNUM(A11,2),"")</f>
        <v/>
      </c>
      <c r="C11" s="4" t="inlineStr">
        <is>
          <t>Facebook</t>
        </is>
      </c>
      <c r="D11" s="4" t="inlineStr">
        <is>
          <t>Campagne</t>
        </is>
      </c>
      <c r="E11" s="5" t="inlineStr">
        <is>
          <t>Zomerpromotie kortingsactie</t>
        </is>
      </c>
      <c r="F11" s="4" t="inlineStr">
        <is>
          <t>Haarlem</t>
        </is>
      </c>
      <c r="G11" s="6" t="inlineStr">
        <is>
          <t>Zomerpromotie</t>
        </is>
      </c>
      <c r="H11" s="4" t="inlineStr">
        <is>
          <t>Profiteer nu</t>
        </is>
      </c>
      <c r="I11" s="7" t="inlineStr">
        <is>
          <t>gepland</t>
        </is>
      </c>
      <c r="J11" s="4" t="inlineStr">
        <is>
          <t>Lieke</t>
        </is>
      </c>
      <c r="K11" s="31" t="n">
        <v>46170</v>
      </c>
      <c r="L11" s="32" t="n">
        <v>600</v>
      </c>
      <c r="M11" s="4" t="n">
        <v>9700</v>
      </c>
      <c r="N11" s="4" t="n">
        <v>720</v>
      </c>
      <c r="O11" s="4" t="n">
        <v>40</v>
      </c>
      <c r="P11" s="33">
        <f>IFERROR(N11/M11,0)</f>
        <v/>
      </c>
      <c r="Q11" s="5" t="inlineStr">
        <is>
          <t>Advertentiebudget wordt verhoogd</t>
        </is>
      </c>
      <c r="R11" s="4">
        <f>IF(O11&gt;0,"Succesvol","Bijsturen")</f>
        <v/>
      </c>
    </row>
    <row r="12">
      <c r="A12" s="34" t="n">
        <v>46191</v>
      </c>
      <c r="B12" s="11">
        <f>IFERROR(WEEKNUM(A12,2),"")</f>
        <v/>
      </c>
      <c r="C12" s="11" t="inlineStr">
        <is>
          <t>Nieuwsbrief</t>
        </is>
      </c>
      <c r="D12" s="11" t="inlineStr">
        <is>
          <t>Campagne</t>
        </is>
      </c>
      <c r="E12" s="5" t="inlineStr">
        <is>
          <t>Maandupdate juni</t>
        </is>
      </c>
      <c r="F12" s="11" t="inlineStr">
        <is>
          <t>Tilburg</t>
        </is>
      </c>
      <c r="G12" s="12" t="inlineStr">
        <is>
          <t>Klantloyaliteit</t>
        </is>
      </c>
      <c r="H12" s="11" t="inlineStr">
        <is>
          <t>Lees update</t>
        </is>
      </c>
      <c r="I12" s="7" t="inlineStr">
        <is>
          <t>concept</t>
        </is>
      </c>
      <c r="J12" s="11" t="inlineStr">
        <is>
          <t>Ruben</t>
        </is>
      </c>
      <c r="K12" s="34" t="n">
        <v>46193</v>
      </c>
      <c r="L12" s="32" t="n">
        <v>60</v>
      </c>
      <c r="M12" s="11" t="n">
        <v>0</v>
      </c>
      <c r="N12" s="11" t="n">
        <v>0</v>
      </c>
      <c r="O12" s="11" t="n">
        <v>0</v>
      </c>
      <c r="P12" s="35">
        <f>IFERROR(N12/M12,0)</f>
        <v/>
      </c>
      <c r="Q12" s="5" t="inlineStr">
        <is>
          <t>Nog niet verstuurd</t>
        </is>
      </c>
      <c r="R12" s="11">
        <f>IF(O12&gt;0,"Succesvol","Bijsturen")</f>
        <v/>
      </c>
    </row>
    <row r="13"/>
    <row r="14">
      <c r="K14" s="14" t="inlineStr">
        <is>
          <t>Totaal / gemiddeld:</t>
        </is>
      </c>
      <c r="L14" s="36">
        <f>SUM(L3:L12)</f>
        <v/>
      </c>
      <c r="M14" s="14">
        <f>SUM(M3:M12)</f>
        <v/>
      </c>
      <c r="N14" s="14">
        <f>SUM(N3:N12)</f>
        <v/>
      </c>
      <c r="O14" s="14">
        <f>SUM(O3:O12)</f>
        <v/>
      </c>
      <c r="P14" s="37">
        <f>IFERROR(AVERAGE(P3:P12),0)</f>
        <v/>
      </c>
    </row>
    <row r="15">
      <c r="K15" s="14" t="inlineStr">
        <is>
          <t>Aantal gepubliceerd:</t>
        </is>
      </c>
      <c r="L15" s="14">
        <f>COUNTIF(I3:I12,"gepubliceerd")</f>
        <v/>
      </c>
    </row>
  </sheetData>
  <mergeCells count="1">
    <mergeCell ref="A1:R1"/>
  </mergeCells>
  <conditionalFormatting sqref="A3:R12">
    <cfRule type="expression" priority="1" dxfId="0" stopIfTrue="0">
      <formula>AND($K3&lt;TODAY(),$I3&lt;&gt;"gepubliceerd")</formula>
    </cfRule>
  </conditionalFormatting>
  <conditionalFormatting sqref="L3:L12">
    <cfRule type="cellIs" priority="2" operator="greaterThan" dxfId="1">
      <formula>1000</formula>
    </cfRule>
  </conditionalFormatting>
  <conditionalFormatting sqref="O3:O12">
    <cfRule type="cellIs" priority="3" operator="greaterThan" dxfId="2">
      <formula>0</formula>
    </cfRule>
  </conditionalFormatting>
  <dataValidations count="5">
    <dataValidation sqref="I3:I32" showErrorMessage="1" showInputMessage="1" allowBlank="1" type="list">
      <formula1>"concept,gepland,gepubliceerd,aangepast"</formula1>
    </dataValidation>
    <dataValidation sqref="C3:C32" showErrorMessage="1" showInputMessage="1" allowBlank="1" type="list">
      <formula1>"LinkedIn,Instagram,Facebook,Nieuwsbrief,Blog"</formula1>
    </dataValidation>
    <dataValidation sqref="D3:D32" showErrorMessage="1" showInputMessage="1" allowBlank="1" type="list">
      <formula1>"Post,Reel,Story,Artikel,Campagne,Video"</formula1>
    </dataValidation>
    <dataValidation sqref="F3:F32" showErrorMessage="1" showInputMessage="1" allowBlank="1" type="list">
      <formula1>"Amsterdam,Rotterdam,Utrecht,Eindhoven,Groningen,Den Haag,Tilburg,Nijmegen,Breda,Haarlem"</formula1>
    </dataValidation>
    <dataValidation sqref="J3:J32" showErrorMessage="1" showInputMessage="1" allowBlank="1" type="list">
      <formula1>"Sanne,Daan,Emma,Lars,Sophie,Bram,Julia,Thijs,Lieke,Ruben"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5"/>
  <sheetViews>
    <sheetView workbookViewId="0">
      <selection activeCell="A1" sqref="A1"/>
    </sheetView>
  </sheetViews>
  <sheetFormatPr baseColWidth="8" defaultRowHeight="15"/>
  <cols>
    <col width="28" customWidth="1" min="1" max="1"/>
    <col width="16" customWidth="1" min="2" max="2"/>
    <col width="16" customWidth="1" min="4" max="4"/>
    <col width="13" customWidth="1" min="5" max="5"/>
  </cols>
  <sheetData>
    <row r="1" ht="24" customHeight="1">
      <c r="A1" s="17" t="inlineStr">
        <is>
          <t>Dashboard - Contentkalender Overzicht 2026</t>
        </is>
      </c>
    </row>
    <row r="2"/>
    <row r="3">
      <c r="A3" s="2" t="inlineStr">
        <is>
          <t>KPI</t>
        </is>
      </c>
      <c r="B3" s="2" t="inlineStr">
        <is>
          <t>Waarde</t>
        </is>
      </c>
      <c r="D3" s="18" t="inlineStr">
        <is>
          <t>Kanaal</t>
        </is>
      </c>
      <c r="E3" s="18" t="inlineStr">
        <is>
          <t>Aantal items</t>
        </is>
      </c>
    </row>
    <row r="4">
      <c r="A4" s="19" t="inlineStr">
        <is>
          <t>Totaal aantal contentitems</t>
        </is>
      </c>
      <c r="B4" s="20">
        <f>COUNTA(Contentkalender!A3:A12)</f>
        <v/>
      </c>
      <c r="D4" s="21" t="inlineStr">
        <is>
          <t>LinkedIn</t>
        </is>
      </c>
      <c r="E4" s="22">
        <f>COUNTIF(Contentkalender!C3:C12,D4)</f>
        <v/>
      </c>
    </row>
    <row r="5">
      <c r="A5" s="23" t="inlineStr">
        <is>
          <t>Aantal gepubliceerde items</t>
        </is>
      </c>
      <c r="B5" s="24">
        <f>COUNTIF(Contentkalender!I3:I12,"gepubliceerd")</f>
        <v/>
      </c>
      <c r="D5" s="25" t="inlineStr">
        <is>
          <t>Instagram</t>
        </is>
      </c>
      <c r="E5" s="26">
        <f>COUNTIF(Contentkalender!C3:C12,D5)</f>
        <v/>
      </c>
    </row>
    <row r="6">
      <c r="A6" s="19" t="inlineStr">
        <is>
          <t>Aantal concepten</t>
        </is>
      </c>
      <c r="B6" s="20">
        <f>COUNTIF(Contentkalender!I3:I12,"concept")</f>
        <v/>
      </c>
      <c r="D6" s="21" t="inlineStr">
        <is>
          <t>Facebook</t>
        </is>
      </c>
      <c r="E6" s="22">
        <f>COUNTIF(Contentkalender!C3:C12,D6)</f>
        <v/>
      </c>
    </row>
    <row r="7">
      <c r="A7" s="23" t="inlineStr">
        <is>
          <t>Totaal budget</t>
        </is>
      </c>
      <c r="B7" s="38">
        <f>SUM(Contentkalender!L3:L12)</f>
        <v/>
      </c>
      <c r="D7" s="25" t="inlineStr">
        <is>
          <t>Nieuwsbrief</t>
        </is>
      </c>
      <c r="E7" s="26">
        <f>COUNTIF(Contentkalender!C3:C12,D7)</f>
        <v/>
      </c>
    </row>
    <row r="8">
      <c r="A8" s="19" t="inlineStr">
        <is>
          <t>Gemiddeld engagement</t>
        </is>
      </c>
      <c r="B8" s="39">
        <f>IFERROR(AVERAGE(Contentkalender!P3:P12),0)</f>
        <v/>
      </c>
      <c r="D8" s="21" t="inlineStr">
        <is>
          <t>Blog</t>
        </is>
      </c>
      <c r="E8" s="22">
        <f>COUNTIF(Contentkalender!C3:C12,D8)</f>
        <v/>
      </c>
    </row>
    <row r="9">
      <c r="A9" s="23" t="inlineStr">
        <is>
          <t>Totaal bereik</t>
        </is>
      </c>
      <c r="B9" s="24">
        <f>SUM(Contentkalender!M3:M12)</f>
        <v/>
      </c>
    </row>
    <row r="10">
      <c r="A10" s="19" t="inlineStr">
        <is>
          <t>Totaal kliks</t>
        </is>
      </c>
      <c r="B10" s="20">
        <f>SUM(Contentkalender!N3:N12)</f>
        <v/>
      </c>
    </row>
    <row r="11">
      <c r="A11" s="23" t="inlineStr">
        <is>
          <t>Totaal conversies</t>
        </is>
      </c>
      <c r="B11" s="24">
        <f>SUM(Contentkalender!O3:O12)</f>
        <v/>
      </c>
      <c r="D11" s="18" t="inlineStr">
        <is>
          <t>Status</t>
        </is>
      </c>
      <c r="E11" s="18" t="inlineStr">
        <is>
          <t>Aantal</t>
        </is>
      </c>
    </row>
    <row r="12">
      <c r="D12" s="21" t="inlineStr">
        <is>
          <t>concept</t>
        </is>
      </c>
      <c r="E12" s="22">
        <f>COUNTIF(Contentkalender!I3:I12,D12)</f>
        <v/>
      </c>
    </row>
    <row r="13">
      <c r="D13" s="25" t="inlineStr">
        <is>
          <t>gepland</t>
        </is>
      </c>
      <c r="E13" s="26">
        <f>COUNTIF(Contentkalender!I3:I12,D13)</f>
        <v/>
      </c>
    </row>
    <row r="14">
      <c r="D14" s="21" t="inlineStr">
        <is>
          <t>gepubliceerd</t>
        </is>
      </c>
      <c r="E14" s="22">
        <f>COUNTIF(Contentkalender!I3:I12,D14)</f>
        <v/>
      </c>
    </row>
    <row r="15">
      <c r="D15" s="25" t="inlineStr">
        <is>
          <t>aangepast</t>
        </is>
      </c>
      <c r="E15" s="26">
        <f>COUNTIF(Contentkalender!I3:I12,D15)</f>
        <v/>
      </c>
    </row>
  </sheetData>
  <mergeCells count="1">
    <mergeCell ref="A1:F1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13"/>
  <sheetViews>
    <sheetView workbookViewId="0">
      <selection activeCell="A1" sqref="A1"/>
    </sheetView>
  </sheetViews>
  <sheetFormatPr baseColWidth="8" defaultRowHeight="15"/>
  <cols>
    <col width="24" customWidth="1" min="1" max="1"/>
    <col width="80" customWidth="1" min="2" max="2"/>
  </cols>
  <sheetData>
    <row r="1" ht="24" customHeight="1">
      <c r="A1" s="17" t="inlineStr">
        <is>
          <t>Instructies - Gebruik van de Contentkalender</t>
        </is>
      </c>
    </row>
    <row r="2"/>
    <row r="3">
      <c r="A3" s="2" t="inlineStr">
        <is>
          <t>Onderwerp</t>
        </is>
      </c>
      <c r="B3" s="2" t="inlineStr">
        <is>
          <t>Toelichting</t>
        </is>
      </c>
    </row>
    <row r="4" ht="32" customHeight="1">
      <c r="A4" s="29" t="inlineStr">
        <is>
          <t>Nieuw item toevoegen</t>
        </is>
      </c>
      <c r="B4" s="6" t="inlineStr">
        <is>
          <t>Voeg een nieuwe rij toe onderaan de tabel in het tabblad Contentkalender. Vul minimaal publicatiedatum, kanaal, type content, onderwerp, status en eigenaar in.</t>
        </is>
      </c>
    </row>
    <row r="5" ht="32" customHeight="1">
      <c r="A5" s="30" t="inlineStr">
        <is>
          <t>Weeknummer</t>
        </is>
      </c>
      <c r="B5" s="12" t="inlineStr">
        <is>
          <t>Wordt automatisch berekend op basis van de publicatiedatum met de formule WEEKNUM.</t>
        </is>
      </c>
    </row>
    <row r="6" ht="32" customHeight="1">
      <c r="A6" s="29" t="inlineStr">
        <is>
          <t>Statuswaarden</t>
        </is>
      </c>
      <c r="B6" s="6" t="inlineStr">
        <is>
          <t>concept = idee nog niet uitgewerkt, gepland = klaar en ingepland, gepubliceerd = live geplaatst, aangepast = gewijzigd na publicatie.</t>
        </is>
      </c>
    </row>
    <row r="7" ht="32" customHeight="1">
      <c r="A7" s="30" t="inlineStr">
        <is>
          <t>Budget invullen</t>
        </is>
      </c>
      <c r="B7" s="12" t="inlineStr">
        <is>
          <t>Vul het budget in euro in bij kolom Budget (€). Gebruik de Nederlandse notatie, bijvoorbeeld € 250,00. Het totaal wordt automatisch berekend onderaan de tabel.</t>
        </is>
      </c>
    </row>
    <row r="8" ht="32" customHeight="1">
      <c r="A8" s="29" t="inlineStr">
        <is>
          <t>Prestaties invullen</t>
        </is>
      </c>
      <c r="B8" s="6" t="inlineStr">
        <is>
          <t>Vul Bereik, Kliks en Conversies in nadat content is gepubliceerd. Engagement (%) en Resultaat worden automatisch berekend.</t>
        </is>
      </c>
    </row>
    <row r="9" ht="32" customHeight="1">
      <c r="A9" s="30" t="inlineStr">
        <is>
          <t>Datumnotatie</t>
        </is>
      </c>
      <c r="B9" s="12" t="inlineStr">
        <is>
          <t>Gebruik altijd de notatie DD-MM-JJJJ, bijvoorbeeld 05-01-2026.</t>
        </is>
      </c>
    </row>
    <row r="10" ht="32" customHeight="1">
      <c r="A10" s="29" t="inlineStr">
        <is>
          <t>Valutanotatie</t>
        </is>
      </c>
      <c r="B10" s="6" t="inlineStr">
        <is>
          <t>Bedragen worden weergegeven als € 1.234,56 volgens de Nederlandse notatie (punt voor duizendtallen, komma voor decimalen).</t>
        </is>
      </c>
    </row>
    <row r="11" ht="32" customHeight="1">
      <c r="A11" s="30" t="inlineStr">
        <is>
          <t>Eigenaar per item</t>
        </is>
      </c>
      <c r="B11" s="12" t="inlineStr">
        <is>
          <t>Wijs steeds één vaste eigenaar toe per contentitem, zodat verantwoordelijkheid duidelijk is en opvolging eenvoudig blijft.</t>
        </is>
      </c>
    </row>
    <row r="12" ht="32" customHeight="1">
      <c r="A12" s="29" t="inlineStr">
        <is>
          <t>Kleurcodering</t>
        </is>
      </c>
      <c r="B12" s="6" t="inlineStr">
        <is>
          <t>Rood = deadline verstreken en nog niet gepubliceerd. Oranje/geel = budget hoger dan € 1.000. Groen = conversies groter dan 0.</t>
        </is>
      </c>
    </row>
    <row r="13" ht="32" customHeight="1">
      <c r="A13" s="30" t="inlineStr">
        <is>
          <t>Dashboard</t>
        </is>
      </c>
      <c r="B13" s="12" t="inlineStr">
        <is>
          <t>Het tabblad Dashboard toont automatisch KPI's en grafieken op basis van de gegevens in Contentkalender. Pas hier niets handmatig aan.</t>
        </is>
      </c>
    </row>
  </sheetData>
  <mergeCells count="1">
    <mergeCell ref="A1:B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2026-07-02T14:26:25Z</dcterms:created>
  <dcterms:modified xmlns:dcterms="http://purl.org/dc/terms/" xmlns:xsi="http://www.w3.org/2001/XMLSchema-instance" xsi:type="dcterms:W3CDTF">2026-07-02T14:26:25Z</dcterms:modified>
</cp:coreProperties>
</file>