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kantieplanning" sheetId="1" state="visible" r:id="rId1"/>
    <sheet xmlns:r="http://schemas.openxmlformats.org/officeDocument/2006/relationships" name="Medewerkers" sheetId="2" state="visible" r:id="rId2"/>
    <sheet xmlns:r="http://schemas.openxmlformats.org/officeDocument/2006/relationships" name="Overzicht" sheetId="3" state="visible" r:id="rId3"/>
    <sheet xmlns:r="http://schemas.openxmlformats.org/officeDocument/2006/relationships" name="Instructies" sheetId="4" state="visible" r:id="rId4"/>
  </sheets>
  <definedNames>
    <definedName name="_xlnm._FilterDatabase" localSheetId="0" hidden="1">'Vakantieplanning'!$A$1:$M$101</definedName>
    <definedName name="_xlnm._FilterDatabase" localSheetId="1" hidden="1">'Medewerkers'!$A$1:$F$101</definedName>
    <definedName name="_xlnm._FilterDatabase" localSheetId="2" hidden="1">'Overzicht'!$A$13:$C$113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JJJJ"/>
    <numFmt numFmtId="165" formatCode="0,0"/>
    <numFmt numFmtId="166" formatCode="0,0%"/>
    <numFmt numFmtId="167" formatCode="DD-MM-YYYY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1E293B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Opgenomen vakantiedagen per medewerker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'Overzicht'!B13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'Overzicht'!$A$14:$A$113</f>
            </numRef>
          </cat>
          <val>
            <numRef>
              <f>'Overzicht'!$B$14:$B$113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Werkdagen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Medewerker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aanvragen per status</a:t>
            </a:r>
          </a:p>
        </rich>
      </tx>
    </title>
    <plotArea>
      <pieChart>
        <varyColors val="1"/>
        <ser>
          <idx val="0"/>
          <order val="0"/>
          <tx>
            <strRef>
              <f>'Overzicht'!F13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'Overzicht'!$E$14:$E$17</f>
            </numRef>
          </cat>
          <val>
            <numRef>
              <f>'Overzicht'!$F$14:$F$17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Aangevraagde werkdagen per maand</a:t>
            </a:r>
          </a:p>
        </rich>
      </tx>
    </title>
    <plotArea>
      <lineChart>
        <grouping val="standard"/>
        <ser>
          <idx val="0"/>
          <order val="0"/>
          <tx>
            <strRef>
              <f>'Overzicht'!J13</f>
            </strRef>
          </tx>
          <spPr>
            <a:ln xmlns:a="http://schemas.openxmlformats.org/drawingml/2006/main" w="28575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'Overzicht'!$G$14:$G$25</f>
            </numRef>
          </cat>
          <val>
            <numRef>
              <f>'Overzicht'!$J$14:$J$25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Werkdagen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27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27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45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6" customWidth="1" min="4" max="4"/>
    <col width="18" customWidth="1" min="5" max="5"/>
    <col width="14" customWidth="1" min="6" max="6"/>
    <col width="14" customWidth="1" min="7" max="7"/>
    <col width="19" customWidth="1" min="8" max="8"/>
    <col width="18" customWidth="1" min="9" max="9"/>
    <col width="17" customWidth="1" min="10" max="10"/>
    <col width="16" customWidth="1" min="11" max="11"/>
    <col width="22" customWidth="1" min="12" max="12"/>
    <col width="38" customWidth="1" min="13" max="13"/>
  </cols>
  <sheetData>
    <row r="1" ht="28" customHeight="1">
      <c r="A1" s="1" t="inlineStr">
        <is>
          <t>Aanvraag-ID</t>
        </is>
      </c>
      <c r="B1" s="1" t="inlineStr">
        <is>
          <t>Medewerker</t>
        </is>
      </c>
      <c r="C1" s="1" t="inlineStr">
        <is>
          <t>Stad</t>
        </is>
      </c>
      <c r="D1" s="1" t="inlineStr">
        <is>
          <t>Team</t>
        </is>
      </c>
      <c r="E1" s="1" t="inlineStr">
        <is>
          <t>Verlofsoort</t>
        </is>
      </c>
      <c r="F1" s="1" t="inlineStr">
        <is>
          <t>Startdatum</t>
        </is>
      </c>
      <c r="G1" s="1" t="inlineStr">
        <is>
          <t>Einddatum</t>
        </is>
      </c>
      <c r="H1" s="1" t="inlineStr">
        <is>
          <t>Aantal werkdagen</t>
        </is>
      </c>
      <c r="I1" s="1" t="inlineStr">
        <is>
          <t>Beschikbaar saldo</t>
        </is>
      </c>
      <c r="J1" s="1" t="inlineStr">
        <is>
          <t>Resterend saldo</t>
        </is>
      </c>
      <c r="K1" s="1" t="inlineStr">
        <is>
          <t>Status</t>
        </is>
      </c>
      <c r="L1" s="1" t="inlineStr">
        <is>
          <t>Goedkeurder</t>
        </is>
      </c>
      <c r="M1" s="1" t="inlineStr">
        <is>
          <t>Opmerking</t>
        </is>
      </c>
    </row>
    <row r="2">
      <c r="A2" s="2" t="inlineStr">
        <is>
          <t>V-2026-001</t>
        </is>
      </c>
      <c r="B2" s="3" t="inlineStr">
        <is>
          <t>Sanne</t>
        </is>
      </c>
      <c r="C2" s="4">
        <f>IF(B2="","",IFERROR(VLOOKUP(B2,'Medewerkers'!$A$2:$D$101,3,FALSE),"Onbekend"))</f>
        <v/>
      </c>
      <c r="D2" s="4">
        <f>IF(B2="","",IFERROR(VLOOKUP(B2,'Medewerkers'!$A$2:$D$101,4,FALSE),"Onbekend"))</f>
        <v/>
      </c>
      <c r="E2" s="3" t="inlineStr">
        <is>
          <t>Vakantie</t>
        </is>
      </c>
      <c r="F2" s="21" t="n">
        <v>46090</v>
      </c>
      <c r="G2" s="21" t="n">
        <v>46094</v>
      </c>
      <c r="H2" s="6">
        <f>IF(B2="","",IF(OR(F2="",G2=""),"",NETWORKDAYS(F2,G2)))</f>
        <v/>
      </c>
      <c r="I2" s="6">
        <f>IF(B2="","",IFERROR(VLOOKUP(B2,'Medewerkers'!$A$2:$F$101,6,FALSE),0))</f>
        <v/>
      </c>
      <c r="J2" s="6">
        <f>IF(B2="","",I2-H2)</f>
        <v/>
      </c>
      <c r="K2" s="2" t="inlineStr">
        <is>
          <t>Goedgekeurd</t>
        </is>
      </c>
      <c r="L2" s="3" t="inlineStr">
        <is>
          <t>Maaike Jansen</t>
        </is>
      </c>
      <c r="M2" s="7" t="inlineStr">
        <is>
          <t>Voorjaarsvakantie</t>
        </is>
      </c>
    </row>
    <row r="3">
      <c r="A3" s="2" t="inlineStr">
        <is>
          <t>V-2026-002</t>
        </is>
      </c>
      <c r="B3" s="3" t="inlineStr">
        <is>
          <t>Daan</t>
        </is>
      </c>
      <c r="C3" s="8">
        <f>IF(B3="","",IFERROR(VLOOKUP(B3,'Medewerkers'!$A$2:$D$101,3,FALSE),"Onbekend"))</f>
        <v/>
      </c>
      <c r="D3" s="8">
        <f>IF(B3="","",IFERROR(VLOOKUP(B3,'Medewerkers'!$A$2:$D$101,4,FALSE),"Onbekend"))</f>
        <v/>
      </c>
      <c r="E3" s="3" t="inlineStr">
        <is>
          <t>Vakantie</t>
        </is>
      </c>
      <c r="F3" s="21" t="n">
        <v>46118</v>
      </c>
      <c r="G3" s="21" t="n">
        <v>46122</v>
      </c>
      <c r="H3" s="9">
        <f>IF(B3="","",IF(OR(F3="",G3=""),"",NETWORKDAYS(F3,G3)))</f>
        <v/>
      </c>
      <c r="I3" s="9">
        <f>IF(B3="","",IFERROR(VLOOKUP(B3,'Medewerkers'!$A$2:$F$101,6,FALSE),0))</f>
        <v/>
      </c>
      <c r="J3" s="9">
        <f>IF(B3="","",I3-H3)</f>
        <v/>
      </c>
      <c r="K3" s="2" t="inlineStr">
        <is>
          <t>Goedgekeurd</t>
        </is>
      </c>
      <c r="L3" s="3" t="inlineStr">
        <is>
          <t>Koen de Vries</t>
        </is>
      </c>
      <c r="M3" s="7" t="inlineStr">
        <is>
          <t>Korte voorjaarsreis</t>
        </is>
      </c>
    </row>
    <row r="4">
      <c r="A4" s="2" t="inlineStr">
        <is>
          <t>V-2026-003</t>
        </is>
      </c>
      <c r="B4" s="3" t="inlineStr">
        <is>
          <t>Emma</t>
        </is>
      </c>
      <c r="C4" s="4">
        <f>IF(B4="","",IFERROR(VLOOKUP(B4,'Medewerkers'!$A$2:$D$101,3,FALSE),"Onbekend"))</f>
        <v/>
      </c>
      <c r="D4" s="4">
        <f>IF(B4="","",IFERROR(VLOOKUP(B4,'Medewerkers'!$A$2:$D$101,4,FALSE),"Onbekend"))</f>
        <v/>
      </c>
      <c r="E4" s="3" t="inlineStr">
        <is>
          <t>Vakantie</t>
        </is>
      </c>
      <c r="F4" s="21" t="n">
        <v>46156</v>
      </c>
      <c r="G4" s="21" t="n">
        <v>46157</v>
      </c>
      <c r="H4" s="6">
        <f>IF(B4="","",IF(OR(F4="",G4=""),"",NETWORKDAYS(F4,G4)))</f>
        <v/>
      </c>
      <c r="I4" s="6">
        <f>IF(B4="","",IFERROR(VLOOKUP(B4,'Medewerkers'!$A$2:$F$101,6,FALSE),0))</f>
        <v/>
      </c>
      <c r="J4" s="6">
        <f>IF(B4="","",I4-H4)</f>
        <v/>
      </c>
      <c r="K4" s="2" t="inlineStr">
        <is>
          <t>Aangevraagd</t>
        </is>
      </c>
      <c r="L4" s="3" t="inlineStr">
        <is>
          <t>Maaike Jansen</t>
        </is>
      </c>
      <c r="M4" s="7" t="inlineStr">
        <is>
          <t>Rond Hemelvaart</t>
        </is>
      </c>
    </row>
    <row r="5">
      <c r="A5" s="2" t="inlineStr">
        <is>
          <t>V-2026-004</t>
        </is>
      </c>
      <c r="B5" s="3" t="inlineStr">
        <is>
          <t>Ruben</t>
        </is>
      </c>
      <c r="C5" s="8">
        <f>IF(B5="","",IFERROR(VLOOKUP(B5,'Medewerkers'!$A$2:$D$101,3,FALSE),"Onbekend"))</f>
        <v/>
      </c>
      <c r="D5" s="8">
        <f>IF(B5="","",IFERROR(VLOOKUP(B5,'Medewerkers'!$A$2:$D$101,4,FALSE),"Onbekend"))</f>
        <v/>
      </c>
      <c r="E5" s="3" t="inlineStr">
        <is>
          <t>Vakantie</t>
        </is>
      </c>
      <c r="F5" s="21" t="n">
        <v>46167</v>
      </c>
      <c r="G5" s="21" t="n">
        <v>46171</v>
      </c>
      <c r="H5" s="9">
        <f>IF(B5="","",IF(OR(F5="",G5=""),"",NETWORKDAYS(F5,G5)))</f>
        <v/>
      </c>
      <c r="I5" s="9">
        <f>IF(B5="","",IFERROR(VLOOKUP(B5,'Medewerkers'!$A$2:$F$101,6,FALSE),0))</f>
        <v/>
      </c>
      <c r="J5" s="9">
        <f>IF(B5="","",I5-H5)</f>
        <v/>
      </c>
      <c r="K5" s="2" t="inlineStr">
        <is>
          <t>Afgewezen</t>
        </is>
      </c>
      <c r="L5" s="3" t="inlineStr">
        <is>
          <t>Koen de Vries</t>
        </is>
      </c>
      <c r="M5" s="7" t="inlineStr">
        <is>
          <t>Bezetting Operations onvoldoende</t>
        </is>
      </c>
    </row>
    <row r="6">
      <c r="A6" s="2" t="inlineStr">
        <is>
          <t>V-2026-005</t>
        </is>
      </c>
      <c r="B6" s="3" t="inlineStr">
        <is>
          <t>Lieke</t>
        </is>
      </c>
      <c r="C6" s="4">
        <f>IF(B6="","",IFERROR(VLOOKUP(B6,'Medewerkers'!$A$2:$D$101,3,FALSE),"Onbekend"))</f>
        <v/>
      </c>
      <c r="D6" s="4">
        <f>IF(B6="","",IFERROR(VLOOKUP(B6,'Medewerkers'!$A$2:$D$101,4,FALSE),"Onbekend"))</f>
        <v/>
      </c>
      <c r="E6" s="3" t="inlineStr">
        <is>
          <t>Vakantie</t>
        </is>
      </c>
      <c r="F6" s="21" t="n">
        <v>46174</v>
      </c>
      <c r="G6" s="21" t="n">
        <v>46178</v>
      </c>
      <c r="H6" s="6">
        <f>IF(B6="","",IF(OR(F6="",G6=""),"",NETWORKDAYS(F6,G6)))</f>
        <v/>
      </c>
      <c r="I6" s="6">
        <f>IF(B6="","",IFERROR(VLOOKUP(B6,'Medewerkers'!$A$2:$F$101,6,FALSE),0))</f>
        <v/>
      </c>
      <c r="J6" s="6">
        <f>IF(B6="","",I6-H6)</f>
        <v/>
      </c>
      <c r="K6" s="2" t="inlineStr">
        <is>
          <t>Goedgekeurd</t>
        </is>
      </c>
      <c r="L6" s="3" t="inlineStr">
        <is>
          <t>Maaike Jansen</t>
        </is>
      </c>
      <c r="M6" s="7" t="inlineStr">
        <is>
          <t>Voorzomervakantie</t>
        </is>
      </c>
    </row>
    <row r="7">
      <c r="A7" s="2" t="inlineStr">
        <is>
          <t>V-2026-006</t>
        </is>
      </c>
      <c r="B7" s="3" t="inlineStr">
        <is>
          <t>Lars</t>
        </is>
      </c>
      <c r="C7" s="8">
        <f>IF(B7="","",IFERROR(VLOOKUP(B7,'Medewerkers'!$A$2:$D$101,3,FALSE),"Onbekend"))</f>
        <v/>
      </c>
      <c r="D7" s="8">
        <f>IF(B7="","",IFERROR(VLOOKUP(B7,'Medewerkers'!$A$2:$D$101,4,FALSE),"Onbekend"))</f>
        <v/>
      </c>
      <c r="E7" s="3" t="inlineStr">
        <is>
          <t>Vakantie</t>
        </is>
      </c>
      <c r="F7" s="21" t="n">
        <v>46216</v>
      </c>
      <c r="G7" s="21" t="n">
        <v>46227</v>
      </c>
      <c r="H7" s="9">
        <f>IF(B7="","",IF(OR(F7="",G7=""),"",NETWORKDAYS(F7,G7)))</f>
        <v/>
      </c>
      <c r="I7" s="9">
        <f>IF(B7="","",IFERROR(VLOOKUP(B7,'Medewerkers'!$A$2:$F$101,6,FALSE),0))</f>
        <v/>
      </c>
      <c r="J7" s="9">
        <f>IF(B7="","",I7-H7)</f>
        <v/>
      </c>
      <c r="K7" s="2" t="inlineStr">
        <is>
          <t>Aangevraagd</t>
        </is>
      </c>
      <c r="L7" s="3" t="inlineStr">
        <is>
          <t>Koen de Vries</t>
        </is>
      </c>
      <c r="M7" s="7" t="inlineStr">
        <is>
          <t>Zomervakantie</t>
        </is>
      </c>
    </row>
    <row r="8">
      <c r="A8" s="2" t="inlineStr">
        <is>
          <t>V-2026-007</t>
        </is>
      </c>
      <c r="B8" s="3" t="inlineStr">
        <is>
          <t>Sophie</t>
        </is>
      </c>
      <c r="C8" s="4">
        <f>IF(B8="","",IFERROR(VLOOKUP(B8,'Medewerkers'!$A$2:$D$101,3,FALSE),"Onbekend"))</f>
        <v/>
      </c>
      <c r="D8" s="4">
        <f>IF(B8="","",IFERROR(VLOOKUP(B8,'Medewerkers'!$A$2:$D$101,4,FALSE),"Onbekend"))</f>
        <v/>
      </c>
      <c r="E8" s="3" t="inlineStr">
        <is>
          <t>Vakantie</t>
        </is>
      </c>
      <c r="F8" s="21" t="n">
        <v>46237</v>
      </c>
      <c r="G8" s="21" t="n">
        <v>46248</v>
      </c>
      <c r="H8" s="6">
        <f>IF(B8="","",IF(OR(F8="",G8=""),"",NETWORKDAYS(F8,G8)))</f>
        <v/>
      </c>
      <c r="I8" s="6">
        <f>IF(B8="","",IFERROR(VLOOKUP(B8,'Medewerkers'!$A$2:$F$101,6,FALSE),0))</f>
        <v/>
      </c>
      <c r="J8" s="6">
        <f>IF(B8="","",I8-H8)</f>
        <v/>
      </c>
      <c r="K8" s="2" t="inlineStr">
        <is>
          <t>Goedgekeurd</t>
        </is>
      </c>
      <c r="L8" s="3" t="inlineStr">
        <is>
          <t>Maaike Jansen</t>
        </is>
      </c>
      <c r="M8" s="7" t="inlineStr">
        <is>
          <t>Zomervakantie</t>
        </is>
      </c>
    </row>
    <row r="9">
      <c r="A9" s="2" t="inlineStr">
        <is>
          <t>V-2026-008</t>
        </is>
      </c>
      <c r="B9" s="3" t="inlineStr">
        <is>
          <t>Bram</t>
        </is>
      </c>
      <c r="C9" s="8">
        <f>IF(B9="","",IFERROR(VLOOKUP(B9,'Medewerkers'!$A$2:$D$101,3,FALSE),"Onbekend"))</f>
        <v/>
      </c>
      <c r="D9" s="8">
        <f>IF(B9="","",IFERROR(VLOOKUP(B9,'Medewerkers'!$A$2:$D$101,4,FALSE),"Onbekend"))</f>
        <v/>
      </c>
      <c r="E9" s="3" t="inlineStr">
        <is>
          <t>Vakantie</t>
        </is>
      </c>
      <c r="F9" s="21" t="n">
        <v>46286</v>
      </c>
      <c r="G9" s="21" t="n">
        <v>46290</v>
      </c>
      <c r="H9" s="9">
        <f>IF(B9="","",IF(OR(F9="",G9=""),"",NETWORKDAYS(F9,G9)))</f>
        <v/>
      </c>
      <c r="I9" s="9">
        <f>IF(B9="","",IFERROR(VLOOKUP(B9,'Medewerkers'!$A$2:$F$101,6,FALSE),0))</f>
        <v/>
      </c>
      <c r="J9" s="9">
        <f>IF(B9="","",I9-H9)</f>
        <v/>
      </c>
      <c r="K9" s="2" t="inlineStr">
        <is>
          <t>Afgewezen</t>
        </is>
      </c>
      <c r="L9" s="3" t="inlineStr">
        <is>
          <t>Koen de Vries</t>
        </is>
      </c>
      <c r="M9" s="7" t="inlineStr">
        <is>
          <t>Piekperiode Sales</t>
        </is>
      </c>
    </row>
    <row r="10">
      <c r="A10" s="2" t="inlineStr">
        <is>
          <t>V-2026-009</t>
        </is>
      </c>
      <c r="B10" s="3" t="inlineStr">
        <is>
          <t>Julia</t>
        </is>
      </c>
      <c r="C10" s="4">
        <f>IF(B10="","",IFERROR(VLOOKUP(B10,'Medewerkers'!$A$2:$D$101,3,FALSE),"Onbekend"))</f>
        <v/>
      </c>
      <c r="D10" s="4">
        <f>IF(B10="","",IFERROR(VLOOKUP(B10,'Medewerkers'!$A$2:$D$101,4,FALSE),"Onbekend"))</f>
        <v/>
      </c>
      <c r="E10" s="3" t="inlineStr">
        <is>
          <t>Vakantie</t>
        </is>
      </c>
      <c r="F10" s="21" t="n">
        <v>46314</v>
      </c>
      <c r="G10" s="21" t="n">
        <v>46318</v>
      </c>
      <c r="H10" s="6">
        <f>IF(B10="","",IF(OR(F10="",G10=""),"",NETWORKDAYS(F10,G10)))</f>
        <v/>
      </c>
      <c r="I10" s="6">
        <f>IF(B10="","",IFERROR(VLOOKUP(B10,'Medewerkers'!$A$2:$F$101,6,FALSE),0))</f>
        <v/>
      </c>
      <c r="J10" s="6">
        <f>IF(B10="","",I10-H10)</f>
        <v/>
      </c>
      <c r="K10" s="2" t="inlineStr">
        <is>
          <t>Aangevraagd</t>
        </is>
      </c>
      <c r="L10" s="3" t="inlineStr">
        <is>
          <t>Maaike Jansen</t>
        </is>
      </c>
      <c r="M10" s="7" t="inlineStr">
        <is>
          <t>Herfstvakantie</t>
        </is>
      </c>
    </row>
    <row r="11">
      <c r="A11" s="2" t="inlineStr">
        <is>
          <t>V-2026-010</t>
        </is>
      </c>
      <c r="B11" s="3" t="inlineStr">
        <is>
          <t>Thijs</t>
        </is>
      </c>
      <c r="C11" s="8">
        <f>IF(B11="","",IFERROR(VLOOKUP(B11,'Medewerkers'!$A$2:$D$101,3,FALSE),"Onbekend"))</f>
        <v/>
      </c>
      <c r="D11" s="8">
        <f>IF(B11="","",IFERROR(VLOOKUP(B11,'Medewerkers'!$A$2:$D$101,4,FALSE),"Onbekend"))</f>
        <v/>
      </c>
      <c r="E11" s="3" t="inlineStr">
        <is>
          <t>Vakantie</t>
        </is>
      </c>
      <c r="F11" s="21" t="n">
        <v>46321</v>
      </c>
      <c r="G11" s="21" t="n">
        <v>46325</v>
      </c>
      <c r="H11" s="9">
        <f>IF(B11="","",IF(OR(F11="",G11=""),"",NETWORKDAYS(F11,G11)))</f>
        <v/>
      </c>
      <c r="I11" s="9">
        <f>IF(B11="","",IFERROR(VLOOKUP(B11,'Medewerkers'!$A$2:$F$101,6,FALSE),0))</f>
        <v/>
      </c>
      <c r="J11" s="9">
        <f>IF(B11="","",I11-H11)</f>
        <v/>
      </c>
      <c r="K11" s="2" t="inlineStr">
        <is>
          <t>Geannuleerd</t>
        </is>
      </c>
      <c r="L11" s="3" t="inlineStr">
        <is>
          <t>Koen de Vries</t>
        </is>
      </c>
      <c r="M11" s="7" t="inlineStr">
        <is>
          <t>Aanvraag ingetrokken</t>
        </is>
      </c>
    </row>
    <row r="12">
      <c r="A12" s="2" t="n"/>
      <c r="B12" s="3" t="n"/>
      <c r="C12" s="4">
        <f>IF(B12="","",IFERROR(VLOOKUP(B12,'Medewerkers'!$A$2:$D$101,3,FALSE),"Onbekend"))</f>
        <v/>
      </c>
      <c r="D12" s="4">
        <f>IF(B12="","",IFERROR(VLOOKUP(B12,'Medewerkers'!$A$2:$D$101,4,FALSE),"Onbekend"))</f>
        <v/>
      </c>
      <c r="E12" s="3" t="n"/>
      <c r="F12" s="21" t="n"/>
      <c r="G12" s="21" t="n"/>
      <c r="H12" s="6">
        <f>IF(B12="","",IF(OR(F12="",G12=""),"",NETWORKDAYS(F12,G12)))</f>
        <v/>
      </c>
      <c r="I12" s="6">
        <f>IF(B12="","",IFERROR(VLOOKUP(B12,'Medewerkers'!$A$2:$F$101,6,FALSE),0))</f>
        <v/>
      </c>
      <c r="J12" s="6">
        <f>IF(B12="","",I12-H12)</f>
        <v/>
      </c>
      <c r="K12" s="2" t="n"/>
      <c r="L12" s="3" t="n"/>
      <c r="M12" s="7" t="n"/>
    </row>
    <row r="13">
      <c r="A13" s="2" t="n"/>
      <c r="B13" s="3" t="n"/>
      <c r="C13" s="8">
        <f>IF(B13="","",IFERROR(VLOOKUP(B13,'Medewerkers'!$A$2:$D$101,3,FALSE),"Onbekend"))</f>
        <v/>
      </c>
      <c r="D13" s="8">
        <f>IF(B13="","",IFERROR(VLOOKUP(B13,'Medewerkers'!$A$2:$D$101,4,FALSE),"Onbekend"))</f>
        <v/>
      </c>
      <c r="E13" s="3" t="n"/>
      <c r="F13" s="21" t="n"/>
      <c r="G13" s="21" t="n"/>
      <c r="H13" s="9">
        <f>IF(B13="","",IF(OR(F13="",G13=""),"",NETWORKDAYS(F13,G13)))</f>
        <v/>
      </c>
      <c r="I13" s="9">
        <f>IF(B13="","",IFERROR(VLOOKUP(B13,'Medewerkers'!$A$2:$F$101,6,FALSE),0))</f>
        <v/>
      </c>
      <c r="J13" s="9">
        <f>IF(B13="","",I13-H13)</f>
        <v/>
      </c>
      <c r="K13" s="2" t="n"/>
      <c r="L13" s="3" t="n"/>
      <c r="M13" s="7" t="n"/>
    </row>
    <row r="14">
      <c r="A14" s="2" t="n"/>
      <c r="B14" s="3" t="n"/>
      <c r="C14" s="4">
        <f>IF(B14="","",IFERROR(VLOOKUP(B14,'Medewerkers'!$A$2:$D$101,3,FALSE),"Onbekend"))</f>
        <v/>
      </c>
      <c r="D14" s="4">
        <f>IF(B14="","",IFERROR(VLOOKUP(B14,'Medewerkers'!$A$2:$D$101,4,FALSE),"Onbekend"))</f>
        <v/>
      </c>
      <c r="E14" s="3" t="n"/>
      <c r="F14" s="21" t="n"/>
      <c r="G14" s="21" t="n"/>
      <c r="H14" s="6">
        <f>IF(B14="","",IF(OR(F14="",G14=""),"",NETWORKDAYS(F14,G14)))</f>
        <v/>
      </c>
      <c r="I14" s="6">
        <f>IF(B14="","",IFERROR(VLOOKUP(B14,'Medewerkers'!$A$2:$F$101,6,FALSE),0))</f>
        <v/>
      </c>
      <c r="J14" s="6">
        <f>IF(B14="","",I14-H14)</f>
        <v/>
      </c>
      <c r="K14" s="2" t="n"/>
      <c r="L14" s="3" t="n"/>
      <c r="M14" s="7" t="n"/>
    </row>
    <row r="15">
      <c r="A15" s="2" t="n"/>
      <c r="B15" s="3" t="n"/>
      <c r="C15" s="8">
        <f>IF(B15="","",IFERROR(VLOOKUP(B15,'Medewerkers'!$A$2:$D$101,3,FALSE),"Onbekend"))</f>
        <v/>
      </c>
      <c r="D15" s="8">
        <f>IF(B15="","",IFERROR(VLOOKUP(B15,'Medewerkers'!$A$2:$D$101,4,FALSE),"Onbekend"))</f>
        <v/>
      </c>
      <c r="E15" s="3" t="n"/>
      <c r="F15" s="21" t="n"/>
      <c r="G15" s="21" t="n"/>
      <c r="H15" s="9">
        <f>IF(B15="","",IF(OR(F15="",G15=""),"",NETWORKDAYS(F15,G15)))</f>
        <v/>
      </c>
      <c r="I15" s="9">
        <f>IF(B15="","",IFERROR(VLOOKUP(B15,'Medewerkers'!$A$2:$F$101,6,FALSE),0))</f>
        <v/>
      </c>
      <c r="J15" s="9">
        <f>IF(B15="","",I15-H15)</f>
        <v/>
      </c>
      <c r="K15" s="2" t="n"/>
      <c r="L15" s="3" t="n"/>
      <c r="M15" s="7" t="n"/>
    </row>
    <row r="16">
      <c r="A16" s="2" t="n"/>
      <c r="B16" s="3" t="n"/>
      <c r="C16" s="4">
        <f>IF(B16="","",IFERROR(VLOOKUP(B16,'Medewerkers'!$A$2:$D$101,3,FALSE),"Onbekend"))</f>
        <v/>
      </c>
      <c r="D16" s="4">
        <f>IF(B16="","",IFERROR(VLOOKUP(B16,'Medewerkers'!$A$2:$D$101,4,FALSE),"Onbekend"))</f>
        <v/>
      </c>
      <c r="E16" s="3" t="n"/>
      <c r="F16" s="21" t="n"/>
      <c r="G16" s="21" t="n"/>
      <c r="H16" s="6">
        <f>IF(B16="","",IF(OR(F16="",G16=""),"",NETWORKDAYS(F16,G16)))</f>
        <v/>
      </c>
      <c r="I16" s="6">
        <f>IF(B16="","",IFERROR(VLOOKUP(B16,'Medewerkers'!$A$2:$F$101,6,FALSE),0))</f>
        <v/>
      </c>
      <c r="J16" s="6">
        <f>IF(B16="","",I16-H16)</f>
        <v/>
      </c>
      <c r="K16" s="2" t="n"/>
      <c r="L16" s="3" t="n"/>
      <c r="M16" s="7" t="n"/>
    </row>
    <row r="17">
      <c r="A17" s="2" t="n"/>
      <c r="B17" s="3" t="n"/>
      <c r="C17" s="8">
        <f>IF(B17="","",IFERROR(VLOOKUP(B17,'Medewerkers'!$A$2:$D$101,3,FALSE),"Onbekend"))</f>
        <v/>
      </c>
      <c r="D17" s="8">
        <f>IF(B17="","",IFERROR(VLOOKUP(B17,'Medewerkers'!$A$2:$D$101,4,FALSE),"Onbekend"))</f>
        <v/>
      </c>
      <c r="E17" s="3" t="n"/>
      <c r="F17" s="21" t="n"/>
      <c r="G17" s="21" t="n"/>
      <c r="H17" s="9">
        <f>IF(B17="","",IF(OR(F17="",G17=""),"",NETWORKDAYS(F17,G17)))</f>
        <v/>
      </c>
      <c r="I17" s="9">
        <f>IF(B17="","",IFERROR(VLOOKUP(B17,'Medewerkers'!$A$2:$F$101,6,FALSE),0))</f>
        <v/>
      </c>
      <c r="J17" s="9">
        <f>IF(B17="","",I17-H17)</f>
        <v/>
      </c>
      <c r="K17" s="2" t="n"/>
      <c r="L17" s="3" t="n"/>
      <c r="M17" s="7" t="n"/>
    </row>
    <row r="18">
      <c r="A18" s="2" t="n"/>
      <c r="B18" s="3" t="n"/>
      <c r="C18" s="4">
        <f>IF(B18="","",IFERROR(VLOOKUP(B18,'Medewerkers'!$A$2:$D$101,3,FALSE),"Onbekend"))</f>
        <v/>
      </c>
      <c r="D18" s="4">
        <f>IF(B18="","",IFERROR(VLOOKUP(B18,'Medewerkers'!$A$2:$D$101,4,FALSE),"Onbekend"))</f>
        <v/>
      </c>
      <c r="E18" s="3" t="n"/>
      <c r="F18" s="21" t="n"/>
      <c r="G18" s="21" t="n"/>
      <c r="H18" s="6">
        <f>IF(B18="","",IF(OR(F18="",G18=""),"",NETWORKDAYS(F18,G18)))</f>
        <v/>
      </c>
      <c r="I18" s="6">
        <f>IF(B18="","",IFERROR(VLOOKUP(B18,'Medewerkers'!$A$2:$F$101,6,FALSE),0))</f>
        <v/>
      </c>
      <c r="J18" s="6">
        <f>IF(B18="","",I18-H18)</f>
        <v/>
      </c>
      <c r="K18" s="2" t="n"/>
      <c r="L18" s="3" t="n"/>
      <c r="M18" s="7" t="n"/>
    </row>
    <row r="19">
      <c r="A19" s="2" t="n"/>
      <c r="B19" s="3" t="n"/>
      <c r="C19" s="8">
        <f>IF(B19="","",IFERROR(VLOOKUP(B19,'Medewerkers'!$A$2:$D$101,3,FALSE),"Onbekend"))</f>
        <v/>
      </c>
      <c r="D19" s="8">
        <f>IF(B19="","",IFERROR(VLOOKUP(B19,'Medewerkers'!$A$2:$D$101,4,FALSE),"Onbekend"))</f>
        <v/>
      </c>
      <c r="E19" s="3" t="n"/>
      <c r="F19" s="21" t="n"/>
      <c r="G19" s="21" t="n"/>
      <c r="H19" s="9">
        <f>IF(B19="","",IF(OR(F19="",G19=""),"",NETWORKDAYS(F19,G19)))</f>
        <v/>
      </c>
      <c r="I19" s="9">
        <f>IF(B19="","",IFERROR(VLOOKUP(B19,'Medewerkers'!$A$2:$F$101,6,FALSE),0))</f>
        <v/>
      </c>
      <c r="J19" s="9">
        <f>IF(B19="","",I19-H19)</f>
        <v/>
      </c>
      <c r="K19" s="2" t="n"/>
      <c r="L19" s="3" t="n"/>
      <c r="M19" s="7" t="n"/>
    </row>
    <row r="20">
      <c r="A20" s="2" t="n"/>
      <c r="B20" s="3" t="n"/>
      <c r="C20" s="4">
        <f>IF(B20="","",IFERROR(VLOOKUP(B20,'Medewerkers'!$A$2:$D$101,3,FALSE),"Onbekend"))</f>
        <v/>
      </c>
      <c r="D20" s="4">
        <f>IF(B20="","",IFERROR(VLOOKUP(B20,'Medewerkers'!$A$2:$D$101,4,FALSE),"Onbekend"))</f>
        <v/>
      </c>
      <c r="E20" s="3" t="n"/>
      <c r="F20" s="21" t="n"/>
      <c r="G20" s="21" t="n"/>
      <c r="H20" s="6">
        <f>IF(B20="","",IF(OR(F20="",G20=""),"",NETWORKDAYS(F20,G20)))</f>
        <v/>
      </c>
      <c r="I20" s="6">
        <f>IF(B20="","",IFERROR(VLOOKUP(B20,'Medewerkers'!$A$2:$F$101,6,FALSE),0))</f>
        <v/>
      </c>
      <c r="J20" s="6">
        <f>IF(B20="","",I20-H20)</f>
        <v/>
      </c>
      <c r="K20" s="2" t="n"/>
      <c r="L20" s="3" t="n"/>
      <c r="M20" s="7" t="n"/>
    </row>
    <row r="21">
      <c r="A21" s="2" t="n"/>
      <c r="B21" s="3" t="n"/>
      <c r="C21" s="8">
        <f>IF(B21="","",IFERROR(VLOOKUP(B21,'Medewerkers'!$A$2:$D$101,3,FALSE),"Onbekend"))</f>
        <v/>
      </c>
      <c r="D21" s="8">
        <f>IF(B21="","",IFERROR(VLOOKUP(B21,'Medewerkers'!$A$2:$D$101,4,FALSE),"Onbekend"))</f>
        <v/>
      </c>
      <c r="E21" s="3" t="n"/>
      <c r="F21" s="21" t="n"/>
      <c r="G21" s="21" t="n"/>
      <c r="H21" s="9">
        <f>IF(B21="","",IF(OR(F21="",G21=""),"",NETWORKDAYS(F21,G21)))</f>
        <v/>
      </c>
      <c r="I21" s="9">
        <f>IF(B21="","",IFERROR(VLOOKUP(B21,'Medewerkers'!$A$2:$F$101,6,FALSE),0))</f>
        <v/>
      </c>
      <c r="J21" s="9">
        <f>IF(B21="","",I21-H21)</f>
        <v/>
      </c>
      <c r="K21" s="2" t="n"/>
      <c r="L21" s="3" t="n"/>
      <c r="M21" s="7" t="n"/>
    </row>
    <row r="22">
      <c r="A22" s="2" t="n"/>
      <c r="B22" s="3" t="n"/>
      <c r="C22" s="4">
        <f>IF(B22="","",IFERROR(VLOOKUP(B22,'Medewerkers'!$A$2:$D$101,3,FALSE),"Onbekend"))</f>
        <v/>
      </c>
      <c r="D22" s="4">
        <f>IF(B22="","",IFERROR(VLOOKUP(B22,'Medewerkers'!$A$2:$D$101,4,FALSE),"Onbekend"))</f>
        <v/>
      </c>
      <c r="E22" s="3" t="n"/>
      <c r="F22" s="21" t="n"/>
      <c r="G22" s="21" t="n"/>
      <c r="H22" s="6">
        <f>IF(B22="","",IF(OR(F22="",G22=""),"",NETWORKDAYS(F22,G22)))</f>
        <v/>
      </c>
      <c r="I22" s="6">
        <f>IF(B22="","",IFERROR(VLOOKUP(B22,'Medewerkers'!$A$2:$F$101,6,FALSE),0))</f>
        <v/>
      </c>
      <c r="J22" s="6">
        <f>IF(B22="","",I22-H22)</f>
        <v/>
      </c>
      <c r="K22" s="2" t="n"/>
      <c r="L22" s="3" t="n"/>
      <c r="M22" s="7" t="n"/>
    </row>
    <row r="23">
      <c r="A23" s="2" t="n"/>
      <c r="B23" s="3" t="n"/>
      <c r="C23" s="8">
        <f>IF(B23="","",IFERROR(VLOOKUP(B23,'Medewerkers'!$A$2:$D$101,3,FALSE),"Onbekend"))</f>
        <v/>
      </c>
      <c r="D23" s="8">
        <f>IF(B23="","",IFERROR(VLOOKUP(B23,'Medewerkers'!$A$2:$D$101,4,FALSE),"Onbekend"))</f>
        <v/>
      </c>
      <c r="E23" s="3" t="n"/>
      <c r="F23" s="21" t="n"/>
      <c r="G23" s="21" t="n"/>
      <c r="H23" s="9">
        <f>IF(B23="","",IF(OR(F23="",G23=""),"",NETWORKDAYS(F23,G23)))</f>
        <v/>
      </c>
      <c r="I23" s="9">
        <f>IF(B23="","",IFERROR(VLOOKUP(B23,'Medewerkers'!$A$2:$F$101,6,FALSE),0))</f>
        <v/>
      </c>
      <c r="J23" s="9">
        <f>IF(B23="","",I23-H23)</f>
        <v/>
      </c>
      <c r="K23" s="2" t="n"/>
      <c r="L23" s="3" t="n"/>
      <c r="M23" s="7" t="n"/>
    </row>
    <row r="24">
      <c r="A24" s="2" t="n"/>
      <c r="B24" s="3" t="n"/>
      <c r="C24" s="4">
        <f>IF(B24="","",IFERROR(VLOOKUP(B24,'Medewerkers'!$A$2:$D$101,3,FALSE),"Onbekend"))</f>
        <v/>
      </c>
      <c r="D24" s="4">
        <f>IF(B24="","",IFERROR(VLOOKUP(B24,'Medewerkers'!$A$2:$D$101,4,FALSE),"Onbekend"))</f>
        <v/>
      </c>
      <c r="E24" s="3" t="n"/>
      <c r="F24" s="21" t="n"/>
      <c r="G24" s="21" t="n"/>
      <c r="H24" s="6">
        <f>IF(B24="","",IF(OR(F24="",G24=""),"",NETWORKDAYS(F24,G24)))</f>
        <v/>
      </c>
      <c r="I24" s="6">
        <f>IF(B24="","",IFERROR(VLOOKUP(B24,'Medewerkers'!$A$2:$F$101,6,FALSE),0))</f>
        <v/>
      </c>
      <c r="J24" s="6">
        <f>IF(B24="","",I24-H24)</f>
        <v/>
      </c>
      <c r="K24" s="2" t="n"/>
      <c r="L24" s="3" t="n"/>
      <c r="M24" s="7" t="n"/>
    </row>
    <row r="25">
      <c r="A25" s="2" t="n"/>
      <c r="B25" s="3" t="n"/>
      <c r="C25" s="8">
        <f>IF(B25="","",IFERROR(VLOOKUP(B25,'Medewerkers'!$A$2:$D$101,3,FALSE),"Onbekend"))</f>
        <v/>
      </c>
      <c r="D25" s="8">
        <f>IF(B25="","",IFERROR(VLOOKUP(B25,'Medewerkers'!$A$2:$D$101,4,FALSE),"Onbekend"))</f>
        <v/>
      </c>
      <c r="E25" s="3" t="n"/>
      <c r="F25" s="21" t="n"/>
      <c r="G25" s="21" t="n"/>
      <c r="H25" s="9">
        <f>IF(B25="","",IF(OR(F25="",G25=""),"",NETWORKDAYS(F25,G25)))</f>
        <v/>
      </c>
      <c r="I25" s="9">
        <f>IF(B25="","",IFERROR(VLOOKUP(B25,'Medewerkers'!$A$2:$F$101,6,FALSE),0))</f>
        <v/>
      </c>
      <c r="J25" s="9">
        <f>IF(B25="","",I25-H25)</f>
        <v/>
      </c>
      <c r="K25" s="2" t="n"/>
      <c r="L25" s="3" t="n"/>
      <c r="M25" s="7" t="n"/>
    </row>
    <row r="26">
      <c r="A26" s="2" t="n"/>
      <c r="B26" s="3" t="n"/>
      <c r="C26" s="4">
        <f>IF(B26="","",IFERROR(VLOOKUP(B26,'Medewerkers'!$A$2:$D$101,3,FALSE),"Onbekend"))</f>
        <v/>
      </c>
      <c r="D26" s="4">
        <f>IF(B26="","",IFERROR(VLOOKUP(B26,'Medewerkers'!$A$2:$D$101,4,FALSE),"Onbekend"))</f>
        <v/>
      </c>
      <c r="E26" s="3" t="n"/>
      <c r="F26" s="21" t="n"/>
      <c r="G26" s="21" t="n"/>
      <c r="H26" s="6">
        <f>IF(B26="","",IF(OR(F26="",G26=""),"",NETWORKDAYS(F26,G26)))</f>
        <v/>
      </c>
      <c r="I26" s="6">
        <f>IF(B26="","",IFERROR(VLOOKUP(B26,'Medewerkers'!$A$2:$F$101,6,FALSE),0))</f>
        <v/>
      </c>
      <c r="J26" s="6">
        <f>IF(B26="","",I26-H26)</f>
        <v/>
      </c>
      <c r="K26" s="2" t="n"/>
      <c r="L26" s="3" t="n"/>
      <c r="M26" s="7" t="n"/>
    </row>
    <row r="27">
      <c r="A27" s="2" t="n"/>
      <c r="B27" s="3" t="n"/>
      <c r="C27" s="8">
        <f>IF(B27="","",IFERROR(VLOOKUP(B27,'Medewerkers'!$A$2:$D$101,3,FALSE),"Onbekend"))</f>
        <v/>
      </c>
      <c r="D27" s="8">
        <f>IF(B27="","",IFERROR(VLOOKUP(B27,'Medewerkers'!$A$2:$D$101,4,FALSE),"Onbekend"))</f>
        <v/>
      </c>
      <c r="E27" s="3" t="n"/>
      <c r="F27" s="21" t="n"/>
      <c r="G27" s="21" t="n"/>
      <c r="H27" s="9">
        <f>IF(B27="","",IF(OR(F27="",G27=""),"",NETWORKDAYS(F27,G27)))</f>
        <v/>
      </c>
      <c r="I27" s="9">
        <f>IF(B27="","",IFERROR(VLOOKUP(B27,'Medewerkers'!$A$2:$F$101,6,FALSE),0))</f>
        <v/>
      </c>
      <c r="J27" s="9">
        <f>IF(B27="","",I27-H27)</f>
        <v/>
      </c>
      <c r="K27" s="2" t="n"/>
      <c r="L27" s="3" t="n"/>
      <c r="M27" s="7" t="n"/>
    </row>
    <row r="28">
      <c r="A28" s="2" t="n"/>
      <c r="B28" s="3" t="n"/>
      <c r="C28" s="4">
        <f>IF(B28="","",IFERROR(VLOOKUP(B28,'Medewerkers'!$A$2:$D$101,3,FALSE),"Onbekend"))</f>
        <v/>
      </c>
      <c r="D28" s="4">
        <f>IF(B28="","",IFERROR(VLOOKUP(B28,'Medewerkers'!$A$2:$D$101,4,FALSE),"Onbekend"))</f>
        <v/>
      </c>
      <c r="E28" s="3" t="n"/>
      <c r="F28" s="21" t="n"/>
      <c r="G28" s="21" t="n"/>
      <c r="H28" s="6">
        <f>IF(B28="","",IF(OR(F28="",G28=""),"",NETWORKDAYS(F28,G28)))</f>
        <v/>
      </c>
      <c r="I28" s="6">
        <f>IF(B28="","",IFERROR(VLOOKUP(B28,'Medewerkers'!$A$2:$F$101,6,FALSE),0))</f>
        <v/>
      </c>
      <c r="J28" s="6">
        <f>IF(B28="","",I28-H28)</f>
        <v/>
      </c>
      <c r="K28" s="2" t="n"/>
      <c r="L28" s="3" t="n"/>
      <c r="M28" s="7" t="n"/>
    </row>
    <row r="29">
      <c r="A29" s="2" t="n"/>
      <c r="B29" s="3" t="n"/>
      <c r="C29" s="8">
        <f>IF(B29="","",IFERROR(VLOOKUP(B29,'Medewerkers'!$A$2:$D$101,3,FALSE),"Onbekend"))</f>
        <v/>
      </c>
      <c r="D29" s="8">
        <f>IF(B29="","",IFERROR(VLOOKUP(B29,'Medewerkers'!$A$2:$D$101,4,FALSE),"Onbekend"))</f>
        <v/>
      </c>
      <c r="E29" s="3" t="n"/>
      <c r="F29" s="21" t="n"/>
      <c r="G29" s="21" t="n"/>
      <c r="H29" s="9">
        <f>IF(B29="","",IF(OR(F29="",G29=""),"",NETWORKDAYS(F29,G29)))</f>
        <v/>
      </c>
      <c r="I29" s="9">
        <f>IF(B29="","",IFERROR(VLOOKUP(B29,'Medewerkers'!$A$2:$F$101,6,FALSE),0))</f>
        <v/>
      </c>
      <c r="J29" s="9">
        <f>IF(B29="","",I29-H29)</f>
        <v/>
      </c>
      <c r="K29" s="2" t="n"/>
      <c r="L29" s="3" t="n"/>
      <c r="M29" s="7" t="n"/>
    </row>
    <row r="30">
      <c r="A30" s="2" t="n"/>
      <c r="B30" s="3" t="n"/>
      <c r="C30" s="4">
        <f>IF(B30="","",IFERROR(VLOOKUP(B30,'Medewerkers'!$A$2:$D$101,3,FALSE),"Onbekend"))</f>
        <v/>
      </c>
      <c r="D30" s="4">
        <f>IF(B30="","",IFERROR(VLOOKUP(B30,'Medewerkers'!$A$2:$D$101,4,FALSE),"Onbekend"))</f>
        <v/>
      </c>
      <c r="E30" s="3" t="n"/>
      <c r="F30" s="21" t="n"/>
      <c r="G30" s="21" t="n"/>
      <c r="H30" s="6">
        <f>IF(B30="","",IF(OR(F30="",G30=""),"",NETWORKDAYS(F30,G30)))</f>
        <v/>
      </c>
      <c r="I30" s="6">
        <f>IF(B30="","",IFERROR(VLOOKUP(B30,'Medewerkers'!$A$2:$F$101,6,FALSE),0))</f>
        <v/>
      </c>
      <c r="J30" s="6">
        <f>IF(B30="","",I30-H30)</f>
        <v/>
      </c>
      <c r="K30" s="2" t="n"/>
      <c r="L30" s="3" t="n"/>
      <c r="M30" s="7" t="n"/>
    </row>
    <row r="31">
      <c r="A31" s="2" t="n"/>
      <c r="B31" s="3" t="n"/>
      <c r="C31" s="8">
        <f>IF(B31="","",IFERROR(VLOOKUP(B31,'Medewerkers'!$A$2:$D$101,3,FALSE),"Onbekend"))</f>
        <v/>
      </c>
      <c r="D31" s="8">
        <f>IF(B31="","",IFERROR(VLOOKUP(B31,'Medewerkers'!$A$2:$D$101,4,FALSE),"Onbekend"))</f>
        <v/>
      </c>
      <c r="E31" s="3" t="n"/>
      <c r="F31" s="21" t="n"/>
      <c r="G31" s="21" t="n"/>
      <c r="H31" s="9">
        <f>IF(B31="","",IF(OR(F31="",G31=""),"",NETWORKDAYS(F31,G31)))</f>
        <v/>
      </c>
      <c r="I31" s="9">
        <f>IF(B31="","",IFERROR(VLOOKUP(B31,'Medewerkers'!$A$2:$F$101,6,FALSE),0))</f>
        <v/>
      </c>
      <c r="J31" s="9">
        <f>IF(B31="","",I31-H31)</f>
        <v/>
      </c>
      <c r="K31" s="2" t="n"/>
      <c r="L31" s="3" t="n"/>
      <c r="M31" s="7" t="n"/>
    </row>
    <row r="32">
      <c r="A32" s="2" t="n"/>
      <c r="B32" s="3" t="n"/>
      <c r="C32" s="4">
        <f>IF(B32="","",IFERROR(VLOOKUP(B32,'Medewerkers'!$A$2:$D$101,3,FALSE),"Onbekend"))</f>
        <v/>
      </c>
      <c r="D32" s="4">
        <f>IF(B32="","",IFERROR(VLOOKUP(B32,'Medewerkers'!$A$2:$D$101,4,FALSE),"Onbekend"))</f>
        <v/>
      </c>
      <c r="E32" s="3" t="n"/>
      <c r="F32" s="21" t="n"/>
      <c r="G32" s="21" t="n"/>
      <c r="H32" s="6">
        <f>IF(B32="","",IF(OR(F32="",G32=""),"",NETWORKDAYS(F32,G32)))</f>
        <v/>
      </c>
      <c r="I32" s="6">
        <f>IF(B32="","",IFERROR(VLOOKUP(B32,'Medewerkers'!$A$2:$F$101,6,FALSE),0))</f>
        <v/>
      </c>
      <c r="J32" s="6">
        <f>IF(B32="","",I32-H32)</f>
        <v/>
      </c>
      <c r="K32" s="2" t="n"/>
      <c r="L32" s="3" t="n"/>
      <c r="M32" s="7" t="n"/>
    </row>
    <row r="33">
      <c r="A33" s="2" t="n"/>
      <c r="B33" s="3" t="n"/>
      <c r="C33" s="8">
        <f>IF(B33="","",IFERROR(VLOOKUP(B33,'Medewerkers'!$A$2:$D$101,3,FALSE),"Onbekend"))</f>
        <v/>
      </c>
      <c r="D33" s="8">
        <f>IF(B33="","",IFERROR(VLOOKUP(B33,'Medewerkers'!$A$2:$D$101,4,FALSE),"Onbekend"))</f>
        <v/>
      </c>
      <c r="E33" s="3" t="n"/>
      <c r="F33" s="21" t="n"/>
      <c r="G33" s="21" t="n"/>
      <c r="H33" s="9">
        <f>IF(B33="","",IF(OR(F33="",G33=""),"",NETWORKDAYS(F33,G33)))</f>
        <v/>
      </c>
      <c r="I33" s="9">
        <f>IF(B33="","",IFERROR(VLOOKUP(B33,'Medewerkers'!$A$2:$F$101,6,FALSE),0))</f>
        <v/>
      </c>
      <c r="J33" s="9">
        <f>IF(B33="","",I33-H33)</f>
        <v/>
      </c>
      <c r="K33" s="2" t="n"/>
      <c r="L33" s="3" t="n"/>
      <c r="M33" s="7" t="n"/>
    </row>
    <row r="34">
      <c r="A34" s="2" t="n"/>
      <c r="B34" s="3" t="n"/>
      <c r="C34" s="4">
        <f>IF(B34="","",IFERROR(VLOOKUP(B34,'Medewerkers'!$A$2:$D$101,3,FALSE),"Onbekend"))</f>
        <v/>
      </c>
      <c r="D34" s="4">
        <f>IF(B34="","",IFERROR(VLOOKUP(B34,'Medewerkers'!$A$2:$D$101,4,FALSE),"Onbekend"))</f>
        <v/>
      </c>
      <c r="E34" s="3" t="n"/>
      <c r="F34" s="21" t="n"/>
      <c r="G34" s="21" t="n"/>
      <c r="H34" s="6">
        <f>IF(B34="","",IF(OR(F34="",G34=""),"",NETWORKDAYS(F34,G34)))</f>
        <v/>
      </c>
      <c r="I34" s="6">
        <f>IF(B34="","",IFERROR(VLOOKUP(B34,'Medewerkers'!$A$2:$F$101,6,FALSE),0))</f>
        <v/>
      </c>
      <c r="J34" s="6">
        <f>IF(B34="","",I34-H34)</f>
        <v/>
      </c>
      <c r="K34" s="2" t="n"/>
      <c r="L34" s="3" t="n"/>
      <c r="M34" s="7" t="n"/>
    </row>
    <row r="35">
      <c r="A35" s="2" t="n"/>
      <c r="B35" s="3" t="n"/>
      <c r="C35" s="8">
        <f>IF(B35="","",IFERROR(VLOOKUP(B35,'Medewerkers'!$A$2:$D$101,3,FALSE),"Onbekend"))</f>
        <v/>
      </c>
      <c r="D35" s="8">
        <f>IF(B35="","",IFERROR(VLOOKUP(B35,'Medewerkers'!$A$2:$D$101,4,FALSE),"Onbekend"))</f>
        <v/>
      </c>
      <c r="E35" s="3" t="n"/>
      <c r="F35" s="21" t="n"/>
      <c r="G35" s="21" t="n"/>
      <c r="H35" s="9">
        <f>IF(B35="","",IF(OR(F35="",G35=""),"",NETWORKDAYS(F35,G35)))</f>
        <v/>
      </c>
      <c r="I35" s="9">
        <f>IF(B35="","",IFERROR(VLOOKUP(B35,'Medewerkers'!$A$2:$F$101,6,FALSE),0))</f>
        <v/>
      </c>
      <c r="J35" s="9">
        <f>IF(B35="","",I35-H35)</f>
        <v/>
      </c>
      <c r="K35" s="2" t="n"/>
      <c r="L35" s="3" t="n"/>
      <c r="M35" s="7" t="n"/>
    </row>
    <row r="36">
      <c r="A36" s="2" t="n"/>
      <c r="B36" s="3" t="n"/>
      <c r="C36" s="4">
        <f>IF(B36="","",IFERROR(VLOOKUP(B36,'Medewerkers'!$A$2:$D$101,3,FALSE),"Onbekend"))</f>
        <v/>
      </c>
      <c r="D36" s="4">
        <f>IF(B36="","",IFERROR(VLOOKUP(B36,'Medewerkers'!$A$2:$D$101,4,FALSE),"Onbekend"))</f>
        <v/>
      </c>
      <c r="E36" s="3" t="n"/>
      <c r="F36" s="21" t="n"/>
      <c r="G36" s="21" t="n"/>
      <c r="H36" s="6">
        <f>IF(B36="","",IF(OR(F36="",G36=""),"",NETWORKDAYS(F36,G36)))</f>
        <v/>
      </c>
      <c r="I36" s="6">
        <f>IF(B36="","",IFERROR(VLOOKUP(B36,'Medewerkers'!$A$2:$F$101,6,FALSE),0))</f>
        <v/>
      </c>
      <c r="J36" s="6">
        <f>IF(B36="","",I36-H36)</f>
        <v/>
      </c>
      <c r="K36" s="2" t="n"/>
      <c r="L36" s="3" t="n"/>
      <c r="M36" s="7" t="n"/>
    </row>
    <row r="37">
      <c r="A37" s="2" t="n"/>
      <c r="B37" s="3" t="n"/>
      <c r="C37" s="8">
        <f>IF(B37="","",IFERROR(VLOOKUP(B37,'Medewerkers'!$A$2:$D$101,3,FALSE),"Onbekend"))</f>
        <v/>
      </c>
      <c r="D37" s="8">
        <f>IF(B37="","",IFERROR(VLOOKUP(B37,'Medewerkers'!$A$2:$D$101,4,FALSE),"Onbekend"))</f>
        <v/>
      </c>
      <c r="E37" s="3" t="n"/>
      <c r="F37" s="21" t="n"/>
      <c r="G37" s="21" t="n"/>
      <c r="H37" s="9">
        <f>IF(B37="","",IF(OR(F37="",G37=""),"",NETWORKDAYS(F37,G37)))</f>
        <v/>
      </c>
      <c r="I37" s="9">
        <f>IF(B37="","",IFERROR(VLOOKUP(B37,'Medewerkers'!$A$2:$F$101,6,FALSE),0))</f>
        <v/>
      </c>
      <c r="J37" s="9">
        <f>IF(B37="","",I37-H37)</f>
        <v/>
      </c>
      <c r="K37" s="2" t="n"/>
      <c r="L37" s="3" t="n"/>
      <c r="M37" s="7" t="n"/>
    </row>
    <row r="38">
      <c r="A38" s="2" t="n"/>
      <c r="B38" s="3" t="n"/>
      <c r="C38" s="4">
        <f>IF(B38="","",IFERROR(VLOOKUP(B38,'Medewerkers'!$A$2:$D$101,3,FALSE),"Onbekend"))</f>
        <v/>
      </c>
      <c r="D38" s="4">
        <f>IF(B38="","",IFERROR(VLOOKUP(B38,'Medewerkers'!$A$2:$D$101,4,FALSE),"Onbekend"))</f>
        <v/>
      </c>
      <c r="E38" s="3" t="n"/>
      <c r="F38" s="21" t="n"/>
      <c r="G38" s="21" t="n"/>
      <c r="H38" s="6">
        <f>IF(B38="","",IF(OR(F38="",G38=""),"",NETWORKDAYS(F38,G38)))</f>
        <v/>
      </c>
      <c r="I38" s="6">
        <f>IF(B38="","",IFERROR(VLOOKUP(B38,'Medewerkers'!$A$2:$F$101,6,FALSE),0))</f>
        <v/>
      </c>
      <c r="J38" s="6">
        <f>IF(B38="","",I38-H38)</f>
        <v/>
      </c>
      <c r="K38" s="2" t="n"/>
      <c r="L38" s="3" t="n"/>
      <c r="M38" s="7" t="n"/>
    </row>
    <row r="39">
      <c r="A39" s="2" t="n"/>
      <c r="B39" s="3" t="n"/>
      <c r="C39" s="8">
        <f>IF(B39="","",IFERROR(VLOOKUP(B39,'Medewerkers'!$A$2:$D$101,3,FALSE),"Onbekend"))</f>
        <v/>
      </c>
      <c r="D39" s="8">
        <f>IF(B39="","",IFERROR(VLOOKUP(B39,'Medewerkers'!$A$2:$D$101,4,FALSE),"Onbekend"))</f>
        <v/>
      </c>
      <c r="E39" s="3" t="n"/>
      <c r="F39" s="21" t="n"/>
      <c r="G39" s="21" t="n"/>
      <c r="H39" s="9">
        <f>IF(B39="","",IF(OR(F39="",G39=""),"",NETWORKDAYS(F39,G39)))</f>
        <v/>
      </c>
      <c r="I39" s="9">
        <f>IF(B39="","",IFERROR(VLOOKUP(B39,'Medewerkers'!$A$2:$F$101,6,FALSE),0))</f>
        <v/>
      </c>
      <c r="J39" s="9">
        <f>IF(B39="","",I39-H39)</f>
        <v/>
      </c>
      <c r="K39" s="2" t="n"/>
      <c r="L39" s="3" t="n"/>
      <c r="M39" s="7" t="n"/>
    </row>
    <row r="40">
      <c r="A40" s="2" t="n"/>
      <c r="B40" s="3" t="n"/>
      <c r="C40" s="4">
        <f>IF(B40="","",IFERROR(VLOOKUP(B40,'Medewerkers'!$A$2:$D$101,3,FALSE),"Onbekend"))</f>
        <v/>
      </c>
      <c r="D40" s="4">
        <f>IF(B40="","",IFERROR(VLOOKUP(B40,'Medewerkers'!$A$2:$D$101,4,FALSE),"Onbekend"))</f>
        <v/>
      </c>
      <c r="E40" s="3" t="n"/>
      <c r="F40" s="21" t="n"/>
      <c r="G40" s="21" t="n"/>
      <c r="H40" s="6">
        <f>IF(B40="","",IF(OR(F40="",G40=""),"",NETWORKDAYS(F40,G40)))</f>
        <v/>
      </c>
      <c r="I40" s="6">
        <f>IF(B40="","",IFERROR(VLOOKUP(B40,'Medewerkers'!$A$2:$F$101,6,FALSE),0))</f>
        <v/>
      </c>
      <c r="J40" s="6">
        <f>IF(B40="","",I40-H40)</f>
        <v/>
      </c>
      <c r="K40" s="2" t="n"/>
      <c r="L40" s="3" t="n"/>
      <c r="M40" s="7" t="n"/>
    </row>
    <row r="41">
      <c r="A41" s="2" t="n"/>
      <c r="B41" s="3" t="n"/>
      <c r="C41" s="8">
        <f>IF(B41="","",IFERROR(VLOOKUP(B41,'Medewerkers'!$A$2:$D$101,3,FALSE),"Onbekend"))</f>
        <v/>
      </c>
      <c r="D41" s="8">
        <f>IF(B41="","",IFERROR(VLOOKUP(B41,'Medewerkers'!$A$2:$D$101,4,FALSE),"Onbekend"))</f>
        <v/>
      </c>
      <c r="E41" s="3" t="n"/>
      <c r="F41" s="21" t="n"/>
      <c r="G41" s="21" t="n"/>
      <c r="H41" s="9">
        <f>IF(B41="","",IF(OR(F41="",G41=""),"",NETWORKDAYS(F41,G41)))</f>
        <v/>
      </c>
      <c r="I41" s="9">
        <f>IF(B41="","",IFERROR(VLOOKUP(B41,'Medewerkers'!$A$2:$F$101,6,FALSE),0))</f>
        <v/>
      </c>
      <c r="J41" s="9">
        <f>IF(B41="","",I41-H41)</f>
        <v/>
      </c>
      <c r="K41" s="2" t="n"/>
      <c r="L41" s="3" t="n"/>
      <c r="M41" s="7" t="n"/>
    </row>
    <row r="42">
      <c r="A42" s="2" t="n"/>
      <c r="B42" s="3" t="n"/>
      <c r="C42" s="4">
        <f>IF(B42="","",IFERROR(VLOOKUP(B42,'Medewerkers'!$A$2:$D$101,3,FALSE),"Onbekend"))</f>
        <v/>
      </c>
      <c r="D42" s="4">
        <f>IF(B42="","",IFERROR(VLOOKUP(B42,'Medewerkers'!$A$2:$D$101,4,FALSE),"Onbekend"))</f>
        <v/>
      </c>
      <c r="E42" s="3" t="n"/>
      <c r="F42" s="21" t="n"/>
      <c r="G42" s="21" t="n"/>
      <c r="H42" s="6">
        <f>IF(B42="","",IF(OR(F42="",G42=""),"",NETWORKDAYS(F42,G42)))</f>
        <v/>
      </c>
      <c r="I42" s="6">
        <f>IF(B42="","",IFERROR(VLOOKUP(B42,'Medewerkers'!$A$2:$F$101,6,FALSE),0))</f>
        <v/>
      </c>
      <c r="J42" s="6">
        <f>IF(B42="","",I42-H42)</f>
        <v/>
      </c>
      <c r="K42" s="2" t="n"/>
      <c r="L42" s="3" t="n"/>
      <c r="M42" s="7" t="n"/>
    </row>
    <row r="43">
      <c r="A43" s="2" t="n"/>
      <c r="B43" s="3" t="n"/>
      <c r="C43" s="8">
        <f>IF(B43="","",IFERROR(VLOOKUP(B43,'Medewerkers'!$A$2:$D$101,3,FALSE),"Onbekend"))</f>
        <v/>
      </c>
      <c r="D43" s="8">
        <f>IF(B43="","",IFERROR(VLOOKUP(B43,'Medewerkers'!$A$2:$D$101,4,FALSE),"Onbekend"))</f>
        <v/>
      </c>
      <c r="E43" s="3" t="n"/>
      <c r="F43" s="21" t="n"/>
      <c r="G43" s="21" t="n"/>
      <c r="H43" s="9">
        <f>IF(B43="","",IF(OR(F43="",G43=""),"",NETWORKDAYS(F43,G43)))</f>
        <v/>
      </c>
      <c r="I43" s="9">
        <f>IF(B43="","",IFERROR(VLOOKUP(B43,'Medewerkers'!$A$2:$F$101,6,FALSE),0))</f>
        <v/>
      </c>
      <c r="J43" s="9">
        <f>IF(B43="","",I43-H43)</f>
        <v/>
      </c>
      <c r="K43" s="2" t="n"/>
      <c r="L43" s="3" t="n"/>
      <c r="M43" s="7" t="n"/>
    </row>
    <row r="44">
      <c r="A44" s="2" t="n"/>
      <c r="B44" s="3" t="n"/>
      <c r="C44" s="4">
        <f>IF(B44="","",IFERROR(VLOOKUP(B44,'Medewerkers'!$A$2:$D$101,3,FALSE),"Onbekend"))</f>
        <v/>
      </c>
      <c r="D44" s="4">
        <f>IF(B44="","",IFERROR(VLOOKUP(B44,'Medewerkers'!$A$2:$D$101,4,FALSE),"Onbekend"))</f>
        <v/>
      </c>
      <c r="E44" s="3" t="n"/>
      <c r="F44" s="21" t="n"/>
      <c r="G44" s="21" t="n"/>
      <c r="H44" s="6">
        <f>IF(B44="","",IF(OR(F44="",G44=""),"",NETWORKDAYS(F44,G44)))</f>
        <v/>
      </c>
      <c r="I44" s="6">
        <f>IF(B44="","",IFERROR(VLOOKUP(B44,'Medewerkers'!$A$2:$F$101,6,FALSE),0))</f>
        <v/>
      </c>
      <c r="J44" s="6">
        <f>IF(B44="","",I44-H44)</f>
        <v/>
      </c>
      <c r="K44" s="2" t="n"/>
      <c r="L44" s="3" t="n"/>
      <c r="M44" s="7" t="n"/>
    </row>
    <row r="45">
      <c r="A45" s="2" t="n"/>
      <c r="B45" s="3" t="n"/>
      <c r="C45" s="8">
        <f>IF(B45="","",IFERROR(VLOOKUP(B45,'Medewerkers'!$A$2:$D$101,3,FALSE),"Onbekend"))</f>
        <v/>
      </c>
      <c r="D45" s="8">
        <f>IF(B45="","",IFERROR(VLOOKUP(B45,'Medewerkers'!$A$2:$D$101,4,FALSE),"Onbekend"))</f>
        <v/>
      </c>
      <c r="E45" s="3" t="n"/>
      <c r="F45" s="21" t="n"/>
      <c r="G45" s="21" t="n"/>
      <c r="H45" s="9">
        <f>IF(B45="","",IF(OR(F45="",G45=""),"",NETWORKDAYS(F45,G45)))</f>
        <v/>
      </c>
      <c r="I45" s="9">
        <f>IF(B45="","",IFERROR(VLOOKUP(B45,'Medewerkers'!$A$2:$F$101,6,FALSE),0))</f>
        <v/>
      </c>
      <c r="J45" s="9">
        <f>IF(B45="","",I45-H45)</f>
        <v/>
      </c>
      <c r="K45" s="2" t="n"/>
      <c r="L45" s="3" t="n"/>
      <c r="M45" s="7" t="n"/>
    </row>
    <row r="46">
      <c r="A46" s="2" t="n"/>
      <c r="B46" s="3" t="n"/>
      <c r="C46" s="4">
        <f>IF(B46="","",IFERROR(VLOOKUP(B46,'Medewerkers'!$A$2:$D$101,3,FALSE),"Onbekend"))</f>
        <v/>
      </c>
      <c r="D46" s="4">
        <f>IF(B46="","",IFERROR(VLOOKUP(B46,'Medewerkers'!$A$2:$D$101,4,FALSE),"Onbekend"))</f>
        <v/>
      </c>
      <c r="E46" s="3" t="n"/>
      <c r="F46" s="21" t="n"/>
      <c r="G46" s="21" t="n"/>
      <c r="H46" s="6">
        <f>IF(B46="","",IF(OR(F46="",G46=""),"",NETWORKDAYS(F46,G46)))</f>
        <v/>
      </c>
      <c r="I46" s="6">
        <f>IF(B46="","",IFERROR(VLOOKUP(B46,'Medewerkers'!$A$2:$F$101,6,FALSE),0))</f>
        <v/>
      </c>
      <c r="J46" s="6">
        <f>IF(B46="","",I46-H46)</f>
        <v/>
      </c>
      <c r="K46" s="2" t="n"/>
      <c r="L46" s="3" t="n"/>
      <c r="M46" s="7" t="n"/>
    </row>
    <row r="47">
      <c r="A47" s="2" t="n"/>
      <c r="B47" s="3" t="n"/>
      <c r="C47" s="8">
        <f>IF(B47="","",IFERROR(VLOOKUP(B47,'Medewerkers'!$A$2:$D$101,3,FALSE),"Onbekend"))</f>
        <v/>
      </c>
      <c r="D47" s="8">
        <f>IF(B47="","",IFERROR(VLOOKUP(B47,'Medewerkers'!$A$2:$D$101,4,FALSE),"Onbekend"))</f>
        <v/>
      </c>
      <c r="E47" s="3" t="n"/>
      <c r="F47" s="21" t="n"/>
      <c r="G47" s="21" t="n"/>
      <c r="H47" s="9">
        <f>IF(B47="","",IF(OR(F47="",G47=""),"",NETWORKDAYS(F47,G47)))</f>
        <v/>
      </c>
      <c r="I47" s="9">
        <f>IF(B47="","",IFERROR(VLOOKUP(B47,'Medewerkers'!$A$2:$F$101,6,FALSE),0))</f>
        <v/>
      </c>
      <c r="J47" s="9">
        <f>IF(B47="","",I47-H47)</f>
        <v/>
      </c>
      <c r="K47" s="2" t="n"/>
      <c r="L47" s="3" t="n"/>
      <c r="M47" s="7" t="n"/>
    </row>
    <row r="48">
      <c r="A48" s="2" t="n"/>
      <c r="B48" s="3" t="n"/>
      <c r="C48" s="4">
        <f>IF(B48="","",IFERROR(VLOOKUP(B48,'Medewerkers'!$A$2:$D$101,3,FALSE),"Onbekend"))</f>
        <v/>
      </c>
      <c r="D48" s="4">
        <f>IF(B48="","",IFERROR(VLOOKUP(B48,'Medewerkers'!$A$2:$D$101,4,FALSE),"Onbekend"))</f>
        <v/>
      </c>
      <c r="E48" s="3" t="n"/>
      <c r="F48" s="21" t="n"/>
      <c r="G48" s="21" t="n"/>
      <c r="H48" s="6">
        <f>IF(B48="","",IF(OR(F48="",G48=""),"",NETWORKDAYS(F48,G48)))</f>
        <v/>
      </c>
      <c r="I48" s="6">
        <f>IF(B48="","",IFERROR(VLOOKUP(B48,'Medewerkers'!$A$2:$F$101,6,FALSE),0))</f>
        <v/>
      </c>
      <c r="J48" s="6">
        <f>IF(B48="","",I48-H48)</f>
        <v/>
      </c>
      <c r="K48" s="2" t="n"/>
      <c r="L48" s="3" t="n"/>
      <c r="M48" s="7" t="n"/>
    </row>
    <row r="49">
      <c r="A49" s="2" t="n"/>
      <c r="B49" s="3" t="n"/>
      <c r="C49" s="8">
        <f>IF(B49="","",IFERROR(VLOOKUP(B49,'Medewerkers'!$A$2:$D$101,3,FALSE),"Onbekend"))</f>
        <v/>
      </c>
      <c r="D49" s="8">
        <f>IF(B49="","",IFERROR(VLOOKUP(B49,'Medewerkers'!$A$2:$D$101,4,FALSE),"Onbekend"))</f>
        <v/>
      </c>
      <c r="E49" s="3" t="n"/>
      <c r="F49" s="21" t="n"/>
      <c r="G49" s="21" t="n"/>
      <c r="H49" s="9">
        <f>IF(B49="","",IF(OR(F49="",G49=""),"",NETWORKDAYS(F49,G49)))</f>
        <v/>
      </c>
      <c r="I49" s="9">
        <f>IF(B49="","",IFERROR(VLOOKUP(B49,'Medewerkers'!$A$2:$F$101,6,FALSE),0))</f>
        <v/>
      </c>
      <c r="J49" s="9">
        <f>IF(B49="","",I49-H49)</f>
        <v/>
      </c>
      <c r="K49" s="2" t="n"/>
      <c r="L49" s="3" t="n"/>
      <c r="M49" s="7" t="n"/>
    </row>
    <row r="50">
      <c r="A50" s="2" t="n"/>
      <c r="B50" s="3" t="n"/>
      <c r="C50" s="4">
        <f>IF(B50="","",IFERROR(VLOOKUP(B50,'Medewerkers'!$A$2:$D$101,3,FALSE),"Onbekend"))</f>
        <v/>
      </c>
      <c r="D50" s="4">
        <f>IF(B50="","",IFERROR(VLOOKUP(B50,'Medewerkers'!$A$2:$D$101,4,FALSE),"Onbekend"))</f>
        <v/>
      </c>
      <c r="E50" s="3" t="n"/>
      <c r="F50" s="21" t="n"/>
      <c r="G50" s="21" t="n"/>
      <c r="H50" s="6">
        <f>IF(B50="","",IF(OR(F50="",G50=""),"",NETWORKDAYS(F50,G50)))</f>
        <v/>
      </c>
      <c r="I50" s="6">
        <f>IF(B50="","",IFERROR(VLOOKUP(B50,'Medewerkers'!$A$2:$F$101,6,FALSE),0))</f>
        <v/>
      </c>
      <c r="J50" s="6">
        <f>IF(B50="","",I50-H50)</f>
        <v/>
      </c>
      <c r="K50" s="2" t="n"/>
      <c r="L50" s="3" t="n"/>
      <c r="M50" s="7" t="n"/>
    </row>
    <row r="51">
      <c r="A51" s="2" t="n"/>
      <c r="B51" s="3" t="n"/>
      <c r="C51" s="8">
        <f>IF(B51="","",IFERROR(VLOOKUP(B51,'Medewerkers'!$A$2:$D$101,3,FALSE),"Onbekend"))</f>
        <v/>
      </c>
      <c r="D51" s="8">
        <f>IF(B51="","",IFERROR(VLOOKUP(B51,'Medewerkers'!$A$2:$D$101,4,FALSE),"Onbekend"))</f>
        <v/>
      </c>
      <c r="E51" s="3" t="n"/>
      <c r="F51" s="21" t="n"/>
      <c r="G51" s="21" t="n"/>
      <c r="H51" s="9">
        <f>IF(B51="","",IF(OR(F51="",G51=""),"",NETWORKDAYS(F51,G51)))</f>
        <v/>
      </c>
      <c r="I51" s="9">
        <f>IF(B51="","",IFERROR(VLOOKUP(B51,'Medewerkers'!$A$2:$F$101,6,FALSE),0))</f>
        <v/>
      </c>
      <c r="J51" s="9">
        <f>IF(B51="","",I51-H51)</f>
        <v/>
      </c>
      <c r="K51" s="2" t="n"/>
      <c r="L51" s="3" t="n"/>
      <c r="M51" s="7" t="n"/>
    </row>
    <row r="52">
      <c r="A52" s="2" t="n"/>
      <c r="B52" s="3" t="n"/>
      <c r="C52" s="4">
        <f>IF(B52="","",IFERROR(VLOOKUP(B52,'Medewerkers'!$A$2:$D$101,3,FALSE),"Onbekend"))</f>
        <v/>
      </c>
      <c r="D52" s="4">
        <f>IF(B52="","",IFERROR(VLOOKUP(B52,'Medewerkers'!$A$2:$D$101,4,FALSE),"Onbekend"))</f>
        <v/>
      </c>
      <c r="E52" s="3" t="n"/>
      <c r="F52" s="21" t="n"/>
      <c r="G52" s="21" t="n"/>
      <c r="H52" s="6">
        <f>IF(B52="","",IF(OR(F52="",G52=""),"",NETWORKDAYS(F52,G52)))</f>
        <v/>
      </c>
      <c r="I52" s="6">
        <f>IF(B52="","",IFERROR(VLOOKUP(B52,'Medewerkers'!$A$2:$F$101,6,FALSE),0))</f>
        <v/>
      </c>
      <c r="J52" s="6">
        <f>IF(B52="","",I52-H52)</f>
        <v/>
      </c>
      <c r="K52" s="2" t="n"/>
      <c r="L52" s="3" t="n"/>
      <c r="M52" s="7" t="n"/>
    </row>
    <row r="53">
      <c r="A53" s="2" t="n"/>
      <c r="B53" s="3" t="n"/>
      <c r="C53" s="8">
        <f>IF(B53="","",IFERROR(VLOOKUP(B53,'Medewerkers'!$A$2:$D$101,3,FALSE),"Onbekend"))</f>
        <v/>
      </c>
      <c r="D53" s="8">
        <f>IF(B53="","",IFERROR(VLOOKUP(B53,'Medewerkers'!$A$2:$D$101,4,FALSE),"Onbekend"))</f>
        <v/>
      </c>
      <c r="E53" s="3" t="n"/>
      <c r="F53" s="21" t="n"/>
      <c r="G53" s="21" t="n"/>
      <c r="H53" s="9">
        <f>IF(B53="","",IF(OR(F53="",G53=""),"",NETWORKDAYS(F53,G53)))</f>
        <v/>
      </c>
      <c r="I53" s="9">
        <f>IF(B53="","",IFERROR(VLOOKUP(B53,'Medewerkers'!$A$2:$F$101,6,FALSE),0))</f>
        <v/>
      </c>
      <c r="J53" s="9">
        <f>IF(B53="","",I53-H53)</f>
        <v/>
      </c>
      <c r="K53" s="2" t="n"/>
      <c r="L53" s="3" t="n"/>
      <c r="M53" s="7" t="n"/>
    </row>
    <row r="54">
      <c r="A54" s="2" t="n"/>
      <c r="B54" s="3" t="n"/>
      <c r="C54" s="4">
        <f>IF(B54="","",IFERROR(VLOOKUP(B54,'Medewerkers'!$A$2:$D$101,3,FALSE),"Onbekend"))</f>
        <v/>
      </c>
      <c r="D54" s="4">
        <f>IF(B54="","",IFERROR(VLOOKUP(B54,'Medewerkers'!$A$2:$D$101,4,FALSE),"Onbekend"))</f>
        <v/>
      </c>
      <c r="E54" s="3" t="n"/>
      <c r="F54" s="21" t="n"/>
      <c r="G54" s="21" t="n"/>
      <c r="H54" s="6">
        <f>IF(B54="","",IF(OR(F54="",G54=""),"",NETWORKDAYS(F54,G54)))</f>
        <v/>
      </c>
      <c r="I54" s="6">
        <f>IF(B54="","",IFERROR(VLOOKUP(B54,'Medewerkers'!$A$2:$F$101,6,FALSE),0))</f>
        <v/>
      </c>
      <c r="J54" s="6">
        <f>IF(B54="","",I54-H54)</f>
        <v/>
      </c>
      <c r="K54" s="2" t="n"/>
      <c r="L54" s="3" t="n"/>
      <c r="M54" s="7" t="n"/>
    </row>
    <row r="55">
      <c r="A55" s="2" t="n"/>
      <c r="B55" s="3" t="n"/>
      <c r="C55" s="8">
        <f>IF(B55="","",IFERROR(VLOOKUP(B55,'Medewerkers'!$A$2:$D$101,3,FALSE),"Onbekend"))</f>
        <v/>
      </c>
      <c r="D55" s="8">
        <f>IF(B55="","",IFERROR(VLOOKUP(B55,'Medewerkers'!$A$2:$D$101,4,FALSE),"Onbekend"))</f>
        <v/>
      </c>
      <c r="E55" s="3" t="n"/>
      <c r="F55" s="21" t="n"/>
      <c r="G55" s="21" t="n"/>
      <c r="H55" s="9">
        <f>IF(B55="","",IF(OR(F55="",G55=""),"",NETWORKDAYS(F55,G55)))</f>
        <v/>
      </c>
      <c r="I55" s="9">
        <f>IF(B55="","",IFERROR(VLOOKUP(B55,'Medewerkers'!$A$2:$F$101,6,FALSE),0))</f>
        <v/>
      </c>
      <c r="J55" s="9">
        <f>IF(B55="","",I55-H55)</f>
        <v/>
      </c>
      <c r="K55" s="2" t="n"/>
      <c r="L55" s="3" t="n"/>
      <c r="M55" s="7" t="n"/>
    </row>
    <row r="56">
      <c r="A56" s="2" t="n"/>
      <c r="B56" s="3" t="n"/>
      <c r="C56" s="4">
        <f>IF(B56="","",IFERROR(VLOOKUP(B56,'Medewerkers'!$A$2:$D$101,3,FALSE),"Onbekend"))</f>
        <v/>
      </c>
      <c r="D56" s="4">
        <f>IF(B56="","",IFERROR(VLOOKUP(B56,'Medewerkers'!$A$2:$D$101,4,FALSE),"Onbekend"))</f>
        <v/>
      </c>
      <c r="E56" s="3" t="n"/>
      <c r="F56" s="21" t="n"/>
      <c r="G56" s="21" t="n"/>
      <c r="H56" s="6">
        <f>IF(B56="","",IF(OR(F56="",G56=""),"",NETWORKDAYS(F56,G56)))</f>
        <v/>
      </c>
      <c r="I56" s="6">
        <f>IF(B56="","",IFERROR(VLOOKUP(B56,'Medewerkers'!$A$2:$F$101,6,FALSE),0))</f>
        <v/>
      </c>
      <c r="J56" s="6">
        <f>IF(B56="","",I56-H56)</f>
        <v/>
      </c>
      <c r="K56" s="2" t="n"/>
      <c r="L56" s="3" t="n"/>
      <c r="M56" s="7" t="n"/>
    </row>
    <row r="57">
      <c r="A57" s="2" t="n"/>
      <c r="B57" s="3" t="n"/>
      <c r="C57" s="8">
        <f>IF(B57="","",IFERROR(VLOOKUP(B57,'Medewerkers'!$A$2:$D$101,3,FALSE),"Onbekend"))</f>
        <v/>
      </c>
      <c r="D57" s="8">
        <f>IF(B57="","",IFERROR(VLOOKUP(B57,'Medewerkers'!$A$2:$D$101,4,FALSE),"Onbekend"))</f>
        <v/>
      </c>
      <c r="E57" s="3" t="n"/>
      <c r="F57" s="21" t="n"/>
      <c r="G57" s="21" t="n"/>
      <c r="H57" s="9">
        <f>IF(B57="","",IF(OR(F57="",G57=""),"",NETWORKDAYS(F57,G57)))</f>
        <v/>
      </c>
      <c r="I57" s="9">
        <f>IF(B57="","",IFERROR(VLOOKUP(B57,'Medewerkers'!$A$2:$F$101,6,FALSE),0))</f>
        <v/>
      </c>
      <c r="J57" s="9">
        <f>IF(B57="","",I57-H57)</f>
        <v/>
      </c>
      <c r="K57" s="2" t="n"/>
      <c r="L57" s="3" t="n"/>
      <c r="M57" s="7" t="n"/>
    </row>
    <row r="58">
      <c r="A58" s="2" t="n"/>
      <c r="B58" s="3" t="n"/>
      <c r="C58" s="4">
        <f>IF(B58="","",IFERROR(VLOOKUP(B58,'Medewerkers'!$A$2:$D$101,3,FALSE),"Onbekend"))</f>
        <v/>
      </c>
      <c r="D58" s="4">
        <f>IF(B58="","",IFERROR(VLOOKUP(B58,'Medewerkers'!$A$2:$D$101,4,FALSE),"Onbekend"))</f>
        <v/>
      </c>
      <c r="E58" s="3" t="n"/>
      <c r="F58" s="21" t="n"/>
      <c r="G58" s="21" t="n"/>
      <c r="H58" s="6">
        <f>IF(B58="","",IF(OR(F58="",G58=""),"",NETWORKDAYS(F58,G58)))</f>
        <v/>
      </c>
      <c r="I58" s="6">
        <f>IF(B58="","",IFERROR(VLOOKUP(B58,'Medewerkers'!$A$2:$F$101,6,FALSE),0))</f>
        <v/>
      </c>
      <c r="J58" s="6">
        <f>IF(B58="","",I58-H58)</f>
        <v/>
      </c>
      <c r="K58" s="2" t="n"/>
      <c r="L58" s="3" t="n"/>
      <c r="M58" s="7" t="n"/>
    </row>
    <row r="59">
      <c r="A59" s="2" t="n"/>
      <c r="B59" s="3" t="n"/>
      <c r="C59" s="8">
        <f>IF(B59="","",IFERROR(VLOOKUP(B59,'Medewerkers'!$A$2:$D$101,3,FALSE),"Onbekend"))</f>
        <v/>
      </c>
      <c r="D59" s="8">
        <f>IF(B59="","",IFERROR(VLOOKUP(B59,'Medewerkers'!$A$2:$D$101,4,FALSE),"Onbekend"))</f>
        <v/>
      </c>
      <c r="E59" s="3" t="n"/>
      <c r="F59" s="21" t="n"/>
      <c r="G59" s="21" t="n"/>
      <c r="H59" s="9">
        <f>IF(B59="","",IF(OR(F59="",G59=""),"",NETWORKDAYS(F59,G59)))</f>
        <v/>
      </c>
      <c r="I59" s="9">
        <f>IF(B59="","",IFERROR(VLOOKUP(B59,'Medewerkers'!$A$2:$F$101,6,FALSE),0))</f>
        <v/>
      </c>
      <c r="J59" s="9">
        <f>IF(B59="","",I59-H59)</f>
        <v/>
      </c>
      <c r="K59" s="2" t="n"/>
      <c r="L59" s="3" t="n"/>
      <c r="M59" s="7" t="n"/>
    </row>
    <row r="60">
      <c r="A60" s="2" t="n"/>
      <c r="B60" s="3" t="n"/>
      <c r="C60" s="4">
        <f>IF(B60="","",IFERROR(VLOOKUP(B60,'Medewerkers'!$A$2:$D$101,3,FALSE),"Onbekend"))</f>
        <v/>
      </c>
      <c r="D60" s="4">
        <f>IF(B60="","",IFERROR(VLOOKUP(B60,'Medewerkers'!$A$2:$D$101,4,FALSE),"Onbekend"))</f>
        <v/>
      </c>
      <c r="E60" s="3" t="n"/>
      <c r="F60" s="21" t="n"/>
      <c r="G60" s="21" t="n"/>
      <c r="H60" s="6">
        <f>IF(B60="","",IF(OR(F60="",G60=""),"",NETWORKDAYS(F60,G60)))</f>
        <v/>
      </c>
      <c r="I60" s="6">
        <f>IF(B60="","",IFERROR(VLOOKUP(B60,'Medewerkers'!$A$2:$F$101,6,FALSE),0))</f>
        <v/>
      </c>
      <c r="J60" s="6">
        <f>IF(B60="","",I60-H60)</f>
        <v/>
      </c>
      <c r="K60" s="2" t="n"/>
      <c r="L60" s="3" t="n"/>
      <c r="M60" s="7" t="n"/>
    </row>
    <row r="61">
      <c r="A61" s="2" t="n"/>
      <c r="B61" s="3" t="n"/>
      <c r="C61" s="8">
        <f>IF(B61="","",IFERROR(VLOOKUP(B61,'Medewerkers'!$A$2:$D$101,3,FALSE),"Onbekend"))</f>
        <v/>
      </c>
      <c r="D61" s="8">
        <f>IF(B61="","",IFERROR(VLOOKUP(B61,'Medewerkers'!$A$2:$D$101,4,FALSE),"Onbekend"))</f>
        <v/>
      </c>
      <c r="E61" s="3" t="n"/>
      <c r="F61" s="21" t="n"/>
      <c r="G61" s="21" t="n"/>
      <c r="H61" s="9">
        <f>IF(B61="","",IF(OR(F61="",G61=""),"",NETWORKDAYS(F61,G61)))</f>
        <v/>
      </c>
      <c r="I61" s="9">
        <f>IF(B61="","",IFERROR(VLOOKUP(B61,'Medewerkers'!$A$2:$F$101,6,FALSE),0))</f>
        <v/>
      </c>
      <c r="J61" s="9">
        <f>IF(B61="","",I61-H61)</f>
        <v/>
      </c>
      <c r="K61" s="2" t="n"/>
      <c r="L61" s="3" t="n"/>
      <c r="M61" s="7" t="n"/>
    </row>
    <row r="62">
      <c r="A62" s="2" t="n"/>
      <c r="B62" s="3" t="n"/>
      <c r="C62" s="4">
        <f>IF(B62="","",IFERROR(VLOOKUP(B62,'Medewerkers'!$A$2:$D$101,3,FALSE),"Onbekend"))</f>
        <v/>
      </c>
      <c r="D62" s="4">
        <f>IF(B62="","",IFERROR(VLOOKUP(B62,'Medewerkers'!$A$2:$D$101,4,FALSE),"Onbekend"))</f>
        <v/>
      </c>
      <c r="E62" s="3" t="n"/>
      <c r="F62" s="21" t="n"/>
      <c r="G62" s="21" t="n"/>
      <c r="H62" s="6">
        <f>IF(B62="","",IF(OR(F62="",G62=""),"",NETWORKDAYS(F62,G62)))</f>
        <v/>
      </c>
      <c r="I62" s="6">
        <f>IF(B62="","",IFERROR(VLOOKUP(B62,'Medewerkers'!$A$2:$F$101,6,FALSE),0))</f>
        <v/>
      </c>
      <c r="J62" s="6">
        <f>IF(B62="","",I62-H62)</f>
        <v/>
      </c>
      <c r="K62" s="2" t="n"/>
      <c r="L62" s="3" t="n"/>
      <c r="M62" s="7" t="n"/>
    </row>
    <row r="63">
      <c r="A63" s="2" t="n"/>
      <c r="B63" s="3" t="n"/>
      <c r="C63" s="8">
        <f>IF(B63="","",IFERROR(VLOOKUP(B63,'Medewerkers'!$A$2:$D$101,3,FALSE),"Onbekend"))</f>
        <v/>
      </c>
      <c r="D63" s="8">
        <f>IF(B63="","",IFERROR(VLOOKUP(B63,'Medewerkers'!$A$2:$D$101,4,FALSE),"Onbekend"))</f>
        <v/>
      </c>
      <c r="E63" s="3" t="n"/>
      <c r="F63" s="21" t="n"/>
      <c r="G63" s="21" t="n"/>
      <c r="H63" s="9">
        <f>IF(B63="","",IF(OR(F63="",G63=""),"",NETWORKDAYS(F63,G63)))</f>
        <v/>
      </c>
      <c r="I63" s="9">
        <f>IF(B63="","",IFERROR(VLOOKUP(B63,'Medewerkers'!$A$2:$F$101,6,FALSE),0))</f>
        <v/>
      </c>
      <c r="J63" s="9">
        <f>IF(B63="","",I63-H63)</f>
        <v/>
      </c>
      <c r="K63" s="2" t="n"/>
      <c r="L63" s="3" t="n"/>
      <c r="M63" s="7" t="n"/>
    </row>
    <row r="64">
      <c r="A64" s="2" t="n"/>
      <c r="B64" s="3" t="n"/>
      <c r="C64" s="4">
        <f>IF(B64="","",IFERROR(VLOOKUP(B64,'Medewerkers'!$A$2:$D$101,3,FALSE),"Onbekend"))</f>
        <v/>
      </c>
      <c r="D64" s="4">
        <f>IF(B64="","",IFERROR(VLOOKUP(B64,'Medewerkers'!$A$2:$D$101,4,FALSE),"Onbekend"))</f>
        <v/>
      </c>
      <c r="E64" s="3" t="n"/>
      <c r="F64" s="21" t="n"/>
      <c r="G64" s="21" t="n"/>
      <c r="H64" s="6">
        <f>IF(B64="","",IF(OR(F64="",G64=""),"",NETWORKDAYS(F64,G64)))</f>
        <v/>
      </c>
      <c r="I64" s="6">
        <f>IF(B64="","",IFERROR(VLOOKUP(B64,'Medewerkers'!$A$2:$F$101,6,FALSE),0))</f>
        <v/>
      </c>
      <c r="J64" s="6">
        <f>IF(B64="","",I64-H64)</f>
        <v/>
      </c>
      <c r="K64" s="2" t="n"/>
      <c r="L64" s="3" t="n"/>
      <c r="M64" s="7" t="n"/>
    </row>
    <row r="65">
      <c r="A65" s="2" t="n"/>
      <c r="B65" s="3" t="n"/>
      <c r="C65" s="8">
        <f>IF(B65="","",IFERROR(VLOOKUP(B65,'Medewerkers'!$A$2:$D$101,3,FALSE),"Onbekend"))</f>
        <v/>
      </c>
      <c r="D65" s="8">
        <f>IF(B65="","",IFERROR(VLOOKUP(B65,'Medewerkers'!$A$2:$D$101,4,FALSE),"Onbekend"))</f>
        <v/>
      </c>
      <c r="E65" s="3" t="n"/>
      <c r="F65" s="21" t="n"/>
      <c r="G65" s="21" t="n"/>
      <c r="H65" s="9">
        <f>IF(B65="","",IF(OR(F65="",G65=""),"",NETWORKDAYS(F65,G65)))</f>
        <v/>
      </c>
      <c r="I65" s="9">
        <f>IF(B65="","",IFERROR(VLOOKUP(B65,'Medewerkers'!$A$2:$F$101,6,FALSE),0))</f>
        <v/>
      </c>
      <c r="J65" s="9">
        <f>IF(B65="","",I65-H65)</f>
        <v/>
      </c>
      <c r="K65" s="2" t="n"/>
      <c r="L65" s="3" t="n"/>
      <c r="M65" s="7" t="n"/>
    </row>
    <row r="66">
      <c r="A66" s="2" t="n"/>
      <c r="B66" s="3" t="n"/>
      <c r="C66" s="4">
        <f>IF(B66="","",IFERROR(VLOOKUP(B66,'Medewerkers'!$A$2:$D$101,3,FALSE),"Onbekend"))</f>
        <v/>
      </c>
      <c r="D66" s="4">
        <f>IF(B66="","",IFERROR(VLOOKUP(B66,'Medewerkers'!$A$2:$D$101,4,FALSE),"Onbekend"))</f>
        <v/>
      </c>
      <c r="E66" s="3" t="n"/>
      <c r="F66" s="21" t="n"/>
      <c r="G66" s="21" t="n"/>
      <c r="H66" s="6">
        <f>IF(B66="","",IF(OR(F66="",G66=""),"",NETWORKDAYS(F66,G66)))</f>
        <v/>
      </c>
      <c r="I66" s="6">
        <f>IF(B66="","",IFERROR(VLOOKUP(B66,'Medewerkers'!$A$2:$F$101,6,FALSE),0))</f>
        <v/>
      </c>
      <c r="J66" s="6">
        <f>IF(B66="","",I66-H66)</f>
        <v/>
      </c>
      <c r="K66" s="2" t="n"/>
      <c r="L66" s="3" t="n"/>
      <c r="M66" s="7" t="n"/>
    </row>
    <row r="67">
      <c r="A67" s="2" t="n"/>
      <c r="B67" s="3" t="n"/>
      <c r="C67" s="8">
        <f>IF(B67="","",IFERROR(VLOOKUP(B67,'Medewerkers'!$A$2:$D$101,3,FALSE),"Onbekend"))</f>
        <v/>
      </c>
      <c r="D67" s="8">
        <f>IF(B67="","",IFERROR(VLOOKUP(B67,'Medewerkers'!$A$2:$D$101,4,FALSE),"Onbekend"))</f>
        <v/>
      </c>
      <c r="E67" s="3" t="n"/>
      <c r="F67" s="21" t="n"/>
      <c r="G67" s="21" t="n"/>
      <c r="H67" s="9">
        <f>IF(B67="","",IF(OR(F67="",G67=""),"",NETWORKDAYS(F67,G67)))</f>
        <v/>
      </c>
      <c r="I67" s="9">
        <f>IF(B67="","",IFERROR(VLOOKUP(B67,'Medewerkers'!$A$2:$F$101,6,FALSE),0))</f>
        <v/>
      </c>
      <c r="J67" s="9">
        <f>IF(B67="","",I67-H67)</f>
        <v/>
      </c>
      <c r="K67" s="2" t="n"/>
      <c r="L67" s="3" t="n"/>
      <c r="M67" s="7" t="n"/>
    </row>
    <row r="68">
      <c r="A68" s="2" t="n"/>
      <c r="B68" s="3" t="n"/>
      <c r="C68" s="4">
        <f>IF(B68="","",IFERROR(VLOOKUP(B68,'Medewerkers'!$A$2:$D$101,3,FALSE),"Onbekend"))</f>
        <v/>
      </c>
      <c r="D68" s="4">
        <f>IF(B68="","",IFERROR(VLOOKUP(B68,'Medewerkers'!$A$2:$D$101,4,FALSE),"Onbekend"))</f>
        <v/>
      </c>
      <c r="E68" s="3" t="n"/>
      <c r="F68" s="21" t="n"/>
      <c r="G68" s="21" t="n"/>
      <c r="H68" s="6">
        <f>IF(B68="","",IF(OR(F68="",G68=""),"",NETWORKDAYS(F68,G68)))</f>
        <v/>
      </c>
      <c r="I68" s="6">
        <f>IF(B68="","",IFERROR(VLOOKUP(B68,'Medewerkers'!$A$2:$F$101,6,FALSE),0))</f>
        <v/>
      </c>
      <c r="J68" s="6">
        <f>IF(B68="","",I68-H68)</f>
        <v/>
      </c>
      <c r="K68" s="2" t="n"/>
      <c r="L68" s="3" t="n"/>
      <c r="M68" s="7" t="n"/>
    </row>
    <row r="69">
      <c r="A69" s="2" t="n"/>
      <c r="B69" s="3" t="n"/>
      <c r="C69" s="8">
        <f>IF(B69="","",IFERROR(VLOOKUP(B69,'Medewerkers'!$A$2:$D$101,3,FALSE),"Onbekend"))</f>
        <v/>
      </c>
      <c r="D69" s="8">
        <f>IF(B69="","",IFERROR(VLOOKUP(B69,'Medewerkers'!$A$2:$D$101,4,FALSE),"Onbekend"))</f>
        <v/>
      </c>
      <c r="E69" s="3" t="n"/>
      <c r="F69" s="21" t="n"/>
      <c r="G69" s="21" t="n"/>
      <c r="H69" s="9">
        <f>IF(B69="","",IF(OR(F69="",G69=""),"",NETWORKDAYS(F69,G69)))</f>
        <v/>
      </c>
      <c r="I69" s="9">
        <f>IF(B69="","",IFERROR(VLOOKUP(B69,'Medewerkers'!$A$2:$F$101,6,FALSE),0))</f>
        <v/>
      </c>
      <c r="J69" s="9">
        <f>IF(B69="","",I69-H69)</f>
        <v/>
      </c>
      <c r="K69" s="2" t="n"/>
      <c r="L69" s="3" t="n"/>
      <c r="M69" s="7" t="n"/>
    </row>
    <row r="70">
      <c r="A70" s="2" t="n"/>
      <c r="B70" s="3" t="n"/>
      <c r="C70" s="4">
        <f>IF(B70="","",IFERROR(VLOOKUP(B70,'Medewerkers'!$A$2:$D$101,3,FALSE),"Onbekend"))</f>
        <v/>
      </c>
      <c r="D70" s="4">
        <f>IF(B70="","",IFERROR(VLOOKUP(B70,'Medewerkers'!$A$2:$D$101,4,FALSE),"Onbekend"))</f>
        <v/>
      </c>
      <c r="E70" s="3" t="n"/>
      <c r="F70" s="21" t="n"/>
      <c r="G70" s="21" t="n"/>
      <c r="H70" s="6">
        <f>IF(B70="","",IF(OR(F70="",G70=""),"",NETWORKDAYS(F70,G70)))</f>
        <v/>
      </c>
      <c r="I70" s="6">
        <f>IF(B70="","",IFERROR(VLOOKUP(B70,'Medewerkers'!$A$2:$F$101,6,FALSE),0))</f>
        <v/>
      </c>
      <c r="J70" s="6">
        <f>IF(B70="","",I70-H70)</f>
        <v/>
      </c>
      <c r="K70" s="2" t="n"/>
      <c r="L70" s="3" t="n"/>
      <c r="M70" s="7" t="n"/>
    </row>
    <row r="71">
      <c r="A71" s="2" t="n"/>
      <c r="B71" s="3" t="n"/>
      <c r="C71" s="8">
        <f>IF(B71="","",IFERROR(VLOOKUP(B71,'Medewerkers'!$A$2:$D$101,3,FALSE),"Onbekend"))</f>
        <v/>
      </c>
      <c r="D71" s="8">
        <f>IF(B71="","",IFERROR(VLOOKUP(B71,'Medewerkers'!$A$2:$D$101,4,FALSE),"Onbekend"))</f>
        <v/>
      </c>
      <c r="E71" s="3" t="n"/>
      <c r="F71" s="21" t="n"/>
      <c r="G71" s="21" t="n"/>
      <c r="H71" s="9">
        <f>IF(B71="","",IF(OR(F71="",G71=""),"",NETWORKDAYS(F71,G71)))</f>
        <v/>
      </c>
      <c r="I71" s="9">
        <f>IF(B71="","",IFERROR(VLOOKUP(B71,'Medewerkers'!$A$2:$F$101,6,FALSE),0))</f>
        <v/>
      </c>
      <c r="J71" s="9">
        <f>IF(B71="","",I71-H71)</f>
        <v/>
      </c>
      <c r="K71" s="2" t="n"/>
      <c r="L71" s="3" t="n"/>
      <c r="M71" s="7" t="n"/>
    </row>
    <row r="72">
      <c r="A72" s="2" t="n"/>
      <c r="B72" s="3" t="n"/>
      <c r="C72" s="4">
        <f>IF(B72="","",IFERROR(VLOOKUP(B72,'Medewerkers'!$A$2:$D$101,3,FALSE),"Onbekend"))</f>
        <v/>
      </c>
      <c r="D72" s="4">
        <f>IF(B72="","",IFERROR(VLOOKUP(B72,'Medewerkers'!$A$2:$D$101,4,FALSE),"Onbekend"))</f>
        <v/>
      </c>
      <c r="E72" s="3" t="n"/>
      <c r="F72" s="21" t="n"/>
      <c r="G72" s="21" t="n"/>
      <c r="H72" s="6">
        <f>IF(B72="","",IF(OR(F72="",G72=""),"",NETWORKDAYS(F72,G72)))</f>
        <v/>
      </c>
      <c r="I72" s="6">
        <f>IF(B72="","",IFERROR(VLOOKUP(B72,'Medewerkers'!$A$2:$F$101,6,FALSE),0))</f>
        <v/>
      </c>
      <c r="J72" s="6">
        <f>IF(B72="","",I72-H72)</f>
        <v/>
      </c>
      <c r="K72" s="2" t="n"/>
      <c r="L72" s="3" t="n"/>
      <c r="M72" s="7" t="n"/>
    </row>
    <row r="73">
      <c r="A73" s="2" t="n"/>
      <c r="B73" s="3" t="n"/>
      <c r="C73" s="8">
        <f>IF(B73="","",IFERROR(VLOOKUP(B73,'Medewerkers'!$A$2:$D$101,3,FALSE),"Onbekend"))</f>
        <v/>
      </c>
      <c r="D73" s="8">
        <f>IF(B73="","",IFERROR(VLOOKUP(B73,'Medewerkers'!$A$2:$D$101,4,FALSE),"Onbekend"))</f>
        <v/>
      </c>
      <c r="E73" s="3" t="n"/>
      <c r="F73" s="21" t="n"/>
      <c r="G73" s="21" t="n"/>
      <c r="H73" s="9">
        <f>IF(B73="","",IF(OR(F73="",G73=""),"",NETWORKDAYS(F73,G73)))</f>
        <v/>
      </c>
      <c r="I73" s="9">
        <f>IF(B73="","",IFERROR(VLOOKUP(B73,'Medewerkers'!$A$2:$F$101,6,FALSE),0))</f>
        <v/>
      </c>
      <c r="J73" s="9">
        <f>IF(B73="","",I73-H73)</f>
        <v/>
      </c>
      <c r="K73" s="2" t="n"/>
      <c r="L73" s="3" t="n"/>
      <c r="M73" s="7" t="n"/>
    </row>
    <row r="74">
      <c r="A74" s="2" t="n"/>
      <c r="B74" s="3" t="n"/>
      <c r="C74" s="4">
        <f>IF(B74="","",IFERROR(VLOOKUP(B74,'Medewerkers'!$A$2:$D$101,3,FALSE),"Onbekend"))</f>
        <v/>
      </c>
      <c r="D74" s="4">
        <f>IF(B74="","",IFERROR(VLOOKUP(B74,'Medewerkers'!$A$2:$D$101,4,FALSE),"Onbekend"))</f>
        <v/>
      </c>
      <c r="E74" s="3" t="n"/>
      <c r="F74" s="21" t="n"/>
      <c r="G74" s="21" t="n"/>
      <c r="H74" s="6">
        <f>IF(B74="","",IF(OR(F74="",G74=""),"",NETWORKDAYS(F74,G74)))</f>
        <v/>
      </c>
      <c r="I74" s="6">
        <f>IF(B74="","",IFERROR(VLOOKUP(B74,'Medewerkers'!$A$2:$F$101,6,FALSE),0))</f>
        <v/>
      </c>
      <c r="J74" s="6">
        <f>IF(B74="","",I74-H74)</f>
        <v/>
      </c>
      <c r="K74" s="2" t="n"/>
      <c r="L74" s="3" t="n"/>
      <c r="M74" s="7" t="n"/>
    </row>
    <row r="75">
      <c r="A75" s="2" t="n"/>
      <c r="B75" s="3" t="n"/>
      <c r="C75" s="8">
        <f>IF(B75="","",IFERROR(VLOOKUP(B75,'Medewerkers'!$A$2:$D$101,3,FALSE),"Onbekend"))</f>
        <v/>
      </c>
      <c r="D75" s="8">
        <f>IF(B75="","",IFERROR(VLOOKUP(B75,'Medewerkers'!$A$2:$D$101,4,FALSE),"Onbekend"))</f>
        <v/>
      </c>
      <c r="E75" s="3" t="n"/>
      <c r="F75" s="21" t="n"/>
      <c r="G75" s="21" t="n"/>
      <c r="H75" s="9">
        <f>IF(B75="","",IF(OR(F75="",G75=""),"",NETWORKDAYS(F75,G75)))</f>
        <v/>
      </c>
      <c r="I75" s="9">
        <f>IF(B75="","",IFERROR(VLOOKUP(B75,'Medewerkers'!$A$2:$F$101,6,FALSE),0))</f>
        <v/>
      </c>
      <c r="J75" s="9">
        <f>IF(B75="","",I75-H75)</f>
        <v/>
      </c>
      <c r="K75" s="2" t="n"/>
      <c r="L75" s="3" t="n"/>
      <c r="M75" s="7" t="n"/>
    </row>
    <row r="76">
      <c r="A76" s="2" t="n"/>
      <c r="B76" s="3" t="n"/>
      <c r="C76" s="4">
        <f>IF(B76="","",IFERROR(VLOOKUP(B76,'Medewerkers'!$A$2:$D$101,3,FALSE),"Onbekend"))</f>
        <v/>
      </c>
      <c r="D76" s="4">
        <f>IF(B76="","",IFERROR(VLOOKUP(B76,'Medewerkers'!$A$2:$D$101,4,FALSE),"Onbekend"))</f>
        <v/>
      </c>
      <c r="E76" s="3" t="n"/>
      <c r="F76" s="21" t="n"/>
      <c r="G76" s="21" t="n"/>
      <c r="H76" s="6">
        <f>IF(B76="","",IF(OR(F76="",G76=""),"",NETWORKDAYS(F76,G76)))</f>
        <v/>
      </c>
      <c r="I76" s="6">
        <f>IF(B76="","",IFERROR(VLOOKUP(B76,'Medewerkers'!$A$2:$F$101,6,FALSE),0))</f>
        <v/>
      </c>
      <c r="J76" s="6">
        <f>IF(B76="","",I76-H76)</f>
        <v/>
      </c>
      <c r="K76" s="2" t="n"/>
      <c r="L76" s="3" t="n"/>
      <c r="M76" s="7" t="n"/>
    </row>
    <row r="77">
      <c r="A77" s="2" t="n"/>
      <c r="B77" s="3" t="n"/>
      <c r="C77" s="8">
        <f>IF(B77="","",IFERROR(VLOOKUP(B77,'Medewerkers'!$A$2:$D$101,3,FALSE),"Onbekend"))</f>
        <v/>
      </c>
      <c r="D77" s="8">
        <f>IF(B77="","",IFERROR(VLOOKUP(B77,'Medewerkers'!$A$2:$D$101,4,FALSE),"Onbekend"))</f>
        <v/>
      </c>
      <c r="E77" s="3" t="n"/>
      <c r="F77" s="21" t="n"/>
      <c r="G77" s="21" t="n"/>
      <c r="H77" s="9">
        <f>IF(B77="","",IF(OR(F77="",G77=""),"",NETWORKDAYS(F77,G77)))</f>
        <v/>
      </c>
      <c r="I77" s="9">
        <f>IF(B77="","",IFERROR(VLOOKUP(B77,'Medewerkers'!$A$2:$F$101,6,FALSE),0))</f>
        <v/>
      </c>
      <c r="J77" s="9">
        <f>IF(B77="","",I77-H77)</f>
        <v/>
      </c>
      <c r="K77" s="2" t="n"/>
      <c r="L77" s="3" t="n"/>
      <c r="M77" s="7" t="n"/>
    </row>
    <row r="78">
      <c r="A78" s="2" t="n"/>
      <c r="B78" s="3" t="n"/>
      <c r="C78" s="4">
        <f>IF(B78="","",IFERROR(VLOOKUP(B78,'Medewerkers'!$A$2:$D$101,3,FALSE),"Onbekend"))</f>
        <v/>
      </c>
      <c r="D78" s="4">
        <f>IF(B78="","",IFERROR(VLOOKUP(B78,'Medewerkers'!$A$2:$D$101,4,FALSE),"Onbekend"))</f>
        <v/>
      </c>
      <c r="E78" s="3" t="n"/>
      <c r="F78" s="21" t="n"/>
      <c r="G78" s="21" t="n"/>
      <c r="H78" s="6">
        <f>IF(B78="","",IF(OR(F78="",G78=""),"",NETWORKDAYS(F78,G78)))</f>
        <v/>
      </c>
      <c r="I78" s="6">
        <f>IF(B78="","",IFERROR(VLOOKUP(B78,'Medewerkers'!$A$2:$F$101,6,FALSE),0))</f>
        <v/>
      </c>
      <c r="J78" s="6">
        <f>IF(B78="","",I78-H78)</f>
        <v/>
      </c>
      <c r="K78" s="2" t="n"/>
      <c r="L78" s="3" t="n"/>
      <c r="M78" s="7" t="n"/>
    </row>
    <row r="79">
      <c r="A79" s="2" t="n"/>
      <c r="B79" s="3" t="n"/>
      <c r="C79" s="8">
        <f>IF(B79="","",IFERROR(VLOOKUP(B79,'Medewerkers'!$A$2:$D$101,3,FALSE),"Onbekend"))</f>
        <v/>
      </c>
      <c r="D79" s="8">
        <f>IF(B79="","",IFERROR(VLOOKUP(B79,'Medewerkers'!$A$2:$D$101,4,FALSE),"Onbekend"))</f>
        <v/>
      </c>
      <c r="E79" s="3" t="n"/>
      <c r="F79" s="21" t="n"/>
      <c r="G79" s="21" t="n"/>
      <c r="H79" s="9">
        <f>IF(B79="","",IF(OR(F79="",G79=""),"",NETWORKDAYS(F79,G79)))</f>
        <v/>
      </c>
      <c r="I79" s="9">
        <f>IF(B79="","",IFERROR(VLOOKUP(B79,'Medewerkers'!$A$2:$F$101,6,FALSE),0))</f>
        <v/>
      </c>
      <c r="J79" s="9">
        <f>IF(B79="","",I79-H79)</f>
        <v/>
      </c>
      <c r="K79" s="2" t="n"/>
      <c r="L79" s="3" t="n"/>
      <c r="M79" s="7" t="n"/>
    </row>
    <row r="80">
      <c r="A80" s="2" t="n"/>
      <c r="B80" s="3" t="n"/>
      <c r="C80" s="4">
        <f>IF(B80="","",IFERROR(VLOOKUP(B80,'Medewerkers'!$A$2:$D$101,3,FALSE),"Onbekend"))</f>
        <v/>
      </c>
      <c r="D80" s="4">
        <f>IF(B80="","",IFERROR(VLOOKUP(B80,'Medewerkers'!$A$2:$D$101,4,FALSE),"Onbekend"))</f>
        <v/>
      </c>
      <c r="E80" s="3" t="n"/>
      <c r="F80" s="21" t="n"/>
      <c r="G80" s="21" t="n"/>
      <c r="H80" s="6">
        <f>IF(B80="","",IF(OR(F80="",G80=""),"",NETWORKDAYS(F80,G80)))</f>
        <v/>
      </c>
      <c r="I80" s="6">
        <f>IF(B80="","",IFERROR(VLOOKUP(B80,'Medewerkers'!$A$2:$F$101,6,FALSE),0))</f>
        <v/>
      </c>
      <c r="J80" s="6">
        <f>IF(B80="","",I80-H80)</f>
        <v/>
      </c>
      <c r="K80" s="2" t="n"/>
      <c r="L80" s="3" t="n"/>
      <c r="M80" s="7" t="n"/>
    </row>
    <row r="81">
      <c r="A81" s="2" t="n"/>
      <c r="B81" s="3" t="n"/>
      <c r="C81" s="8">
        <f>IF(B81="","",IFERROR(VLOOKUP(B81,'Medewerkers'!$A$2:$D$101,3,FALSE),"Onbekend"))</f>
        <v/>
      </c>
      <c r="D81" s="8">
        <f>IF(B81="","",IFERROR(VLOOKUP(B81,'Medewerkers'!$A$2:$D$101,4,FALSE),"Onbekend"))</f>
        <v/>
      </c>
      <c r="E81" s="3" t="n"/>
      <c r="F81" s="21" t="n"/>
      <c r="G81" s="21" t="n"/>
      <c r="H81" s="9">
        <f>IF(B81="","",IF(OR(F81="",G81=""),"",NETWORKDAYS(F81,G81)))</f>
        <v/>
      </c>
      <c r="I81" s="9">
        <f>IF(B81="","",IFERROR(VLOOKUP(B81,'Medewerkers'!$A$2:$F$101,6,FALSE),0))</f>
        <v/>
      </c>
      <c r="J81" s="9">
        <f>IF(B81="","",I81-H81)</f>
        <v/>
      </c>
      <c r="K81" s="2" t="n"/>
      <c r="L81" s="3" t="n"/>
      <c r="M81" s="7" t="n"/>
    </row>
    <row r="82">
      <c r="A82" s="2" t="n"/>
      <c r="B82" s="3" t="n"/>
      <c r="C82" s="4">
        <f>IF(B82="","",IFERROR(VLOOKUP(B82,'Medewerkers'!$A$2:$D$101,3,FALSE),"Onbekend"))</f>
        <v/>
      </c>
      <c r="D82" s="4">
        <f>IF(B82="","",IFERROR(VLOOKUP(B82,'Medewerkers'!$A$2:$D$101,4,FALSE),"Onbekend"))</f>
        <v/>
      </c>
      <c r="E82" s="3" t="n"/>
      <c r="F82" s="21" t="n"/>
      <c r="G82" s="21" t="n"/>
      <c r="H82" s="6">
        <f>IF(B82="","",IF(OR(F82="",G82=""),"",NETWORKDAYS(F82,G82)))</f>
        <v/>
      </c>
      <c r="I82" s="6">
        <f>IF(B82="","",IFERROR(VLOOKUP(B82,'Medewerkers'!$A$2:$F$101,6,FALSE),0))</f>
        <v/>
      </c>
      <c r="J82" s="6">
        <f>IF(B82="","",I82-H82)</f>
        <v/>
      </c>
      <c r="K82" s="2" t="n"/>
      <c r="L82" s="3" t="n"/>
      <c r="M82" s="7" t="n"/>
    </row>
    <row r="83">
      <c r="A83" s="2" t="n"/>
      <c r="B83" s="3" t="n"/>
      <c r="C83" s="8">
        <f>IF(B83="","",IFERROR(VLOOKUP(B83,'Medewerkers'!$A$2:$D$101,3,FALSE),"Onbekend"))</f>
        <v/>
      </c>
      <c r="D83" s="8">
        <f>IF(B83="","",IFERROR(VLOOKUP(B83,'Medewerkers'!$A$2:$D$101,4,FALSE),"Onbekend"))</f>
        <v/>
      </c>
      <c r="E83" s="3" t="n"/>
      <c r="F83" s="21" t="n"/>
      <c r="G83" s="21" t="n"/>
      <c r="H83" s="9">
        <f>IF(B83="","",IF(OR(F83="",G83=""),"",NETWORKDAYS(F83,G83)))</f>
        <v/>
      </c>
      <c r="I83" s="9">
        <f>IF(B83="","",IFERROR(VLOOKUP(B83,'Medewerkers'!$A$2:$F$101,6,FALSE),0))</f>
        <v/>
      </c>
      <c r="J83" s="9">
        <f>IF(B83="","",I83-H83)</f>
        <v/>
      </c>
      <c r="K83" s="2" t="n"/>
      <c r="L83" s="3" t="n"/>
      <c r="M83" s="7" t="n"/>
    </row>
    <row r="84">
      <c r="A84" s="2" t="n"/>
      <c r="B84" s="3" t="n"/>
      <c r="C84" s="4">
        <f>IF(B84="","",IFERROR(VLOOKUP(B84,'Medewerkers'!$A$2:$D$101,3,FALSE),"Onbekend"))</f>
        <v/>
      </c>
      <c r="D84" s="4">
        <f>IF(B84="","",IFERROR(VLOOKUP(B84,'Medewerkers'!$A$2:$D$101,4,FALSE),"Onbekend"))</f>
        <v/>
      </c>
      <c r="E84" s="3" t="n"/>
      <c r="F84" s="21" t="n"/>
      <c r="G84" s="21" t="n"/>
      <c r="H84" s="6">
        <f>IF(B84="","",IF(OR(F84="",G84=""),"",NETWORKDAYS(F84,G84)))</f>
        <v/>
      </c>
      <c r="I84" s="6">
        <f>IF(B84="","",IFERROR(VLOOKUP(B84,'Medewerkers'!$A$2:$F$101,6,FALSE),0))</f>
        <v/>
      </c>
      <c r="J84" s="6">
        <f>IF(B84="","",I84-H84)</f>
        <v/>
      </c>
      <c r="K84" s="2" t="n"/>
      <c r="L84" s="3" t="n"/>
      <c r="M84" s="7" t="n"/>
    </row>
    <row r="85">
      <c r="A85" s="2" t="n"/>
      <c r="B85" s="3" t="n"/>
      <c r="C85" s="8">
        <f>IF(B85="","",IFERROR(VLOOKUP(B85,'Medewerkers'!$A$2:$D$101,3,FALSE),"Onbekend"))</f>
        <v/>
      </c>
      <c r="D85" s="8">
        <f>IF(B85="","",IFERROR(VLOOKUP(B85,'Medewerkers'!$A$2:$D$101,4,FALSE),"Onbekend"))</f>
        <v/>
      </c>
      <c r="E85" s="3" t="n"/>
      <c r="F85" s="21" t="n"/>
      <c r="G85" s="21" t="n"/>
      <c r="H85" s="9">
        <f>IF(B85="","",IF(OR(F85="",G85=""),"",NETWORKDAYS(F85,G85)))</f>
        <v/>
      </c>
      <c r="I85" s="9">
        <f>IF(B85="","",IFERROR(VLOOKUP(B85,'Medewerkers'!$A$2:$F$101,6,FALSE),0))</f>
        <v/>
      </c>
      <c r="J85" s="9">
        <f>IF(B85="","",I85-H85)</f>
        <v/>
      </c>
      <c r="K85" s="2" t="n"/>
      <c r="L85" s="3" t="n"/>
      <c r="M85" s="7" t="n"/>
    </row>
    <row r="86">
      <c r="A86" s="2" t="n"/>
      <c r="B86" s="3" t="n"/>
      <c r="C86" s="4">
        <f>IF(B86="","",IFERROR(VLOOKUP(B86,'Medewerkers'!$A$2:$D$101,3,FALSE),"Onbekend"))</f>
        <v/>
      </c>
      <c r="D86" s="4">
        <f>IF(B86="","",IFERROR(VLOOKUP(B86,'Medewerkers'!$A$2:$D$101,4,FALSE),"Onbekend"))</f>
        <v/>
      </c>
      <c r="E86" s="3" t="n"/>
      <c r="F86" s="21" t="n"/>
      <c r="G86" s="21" t="n"/>
      <c r="H86" s="6">
        <f>IF(B86="","",IF(OR(F86="",G86=""),"",NETWORKDAYS(F86,G86)))</f>
        <v/>
      </c>
      <c r="I86" s="6">
        <f>IF(B86="","",IFERROR(VLOOKUP(B86,'Medewerkers'!$A$2:$F$101,6,FALSE),0))</f>
        <v/>
      </c>
      <c r="J86" s="6">
        <f>IF(B86="","",I86-H86)</f>
        <v/>
      </c>
      <c r="K86" s="2" t="n"/>
      <c r="L86" s="3" t="n"/>
      <c r="M86" s="7" t="n"/>
    </row>
    <row r="87">
      <c r="A87" s="2" t="n"/>
      <c r="B87" s="3" t="n"/>
      <c r="C87" s="8">
        <f>IF(B87="","",IFERROR(VLOOKUP(B87,'Medewerkers'!$A$2:$D$101,3,FALSE),"Onbekend"))</f>
        <v/>
      </c>
      <c r="D87" s="8">
        <f>IF(B87="","",IFERROR(VLOOKUP(B87,'Medewerkers'!$A$2:$D$101,4,FALSE),"Onbekend"))</f>
        <v/>
      </c>
      <c r="E87" s="3" t="n"/>
      <c r="F87" s="21" t="n"/>
      <c r="G87" s="21" t="n"/>
      <c r="H87" s="9">
        <f>IF(B87="","",IF(OR(F87="",G87=""),"",NETWORKDAYS(F87,G87)))</f>
        <v/>
      </c>
      <c r="I87" s="9">
        <f>IF(B87="","",IFERROR(VLOOKUP(B87,'Medewerkers'!$A$2:$F$101,6,FALSE),0))</f>
        <v/>
      </c>
      <c r="J87" s="9">
        <f>IF(B87="","",I87-H87)</f>
        <v/>
      </c>
      <c r="K87" s="2" t="n"/>
      <c r="L87" s="3" t="n"/>
      <c r="M87" s="7" t="n"/>
    </row>
    <row r="88">
      <c r="A88" s="2" t="n"/>
      <c r="B88" s="3" t="n"/>
      <c r="C88" s="4">
        <f>IF(B88="","",IFERROR(VLOOKUP(B88,'Medewerkers'!$A$2:$D$101,3,FALSE),"Onbekend"))</f>
        <v/>
      </c>
      <c r="D88" s="4">
        <f>IF(B88="","",IFERROR(VLOOKUP(B88,'Medewerkers'!$A$2:$D$101,4,FALSE),"Onbekend"))</f>
        <v/>
      </c>
      <c r="E88" s="3" t="n"/>
      <c r="F88" s="21" t="n"/>
      <c r="G88" s="21" t="n"/>
      <c r="H88" s="6">
        <f>IF(B88="","",IF(OR(F88="",G88=""),"",NETWORKDAYS(F88,G88)))</f>
        <v/>
      </c>
      <c r="I88" s="6">
        <f>IF(B88="","",IFERROR(VLOOKUP(B88,'Medewerkers'!$A$2:$F$101,6,FALSE),0))</f>
        <v/>
      </c>
      <c r="J88" s="6">
        <f>IF(B88="","",I88-H88)</f>
        <v/>
      </c>
      <c r="K88" s="2" t="n"/>
      <c r="L88" s="3" t="n"/>
      <c r="M88" s="7" t="n"/>
    </row>
    <row r="89">
      <c r="A89" s="2" t="n"/>
      <c r="B89" s="3" t="n"/>
      <c r="C89" s="8">
        <f>IF(B89="","",IFERROR(VLOOKUP(B89,'Medewerkers'!$A$2:$D$101,3,FALSE),"Onbekend"))</f>
        <v/>
      </c>
      <c r="D89" s="8">
        <f>IF(B89="","",IFERROR(VLOOKUP(B89,'Medewerkers'!$A$2:$D$101,4,FALSE),"Onbekend"))</f>
        <v/>
      </c>
      <c r="E89" s="3" t="n"/>
      <c r="F89" s="21" t="n"/>
      <c r="G89" s="21" t="n"/>
      <c r="H89" s="9">
        <f>IF(B89="","",IF(OR(F89="",G89=""),"",NETWORKDAYS(F89,G89)))</f>
        <v/>
      </c>
      <c r="I89" s="9">
        <f>IF(B89="","",IFERROR(VLOOKUP(B89,'Medewerkers'!$A$2:$F$101,6,FALSE),0))</f>
        <v/>
      </c>
      <c r="J89" s="9">
        <f>IF(B89="","",I89-H89)</f>
        <v/>
      </c>
      <c r="K89" s="2" t="n"/>
      <c r="L89" s="3" t="n"/>
      <c r="M89" s="7" t="n"/>
    </row>
    <row r="90">
      <c r="A90" s="2" t="n"/>
      <c r="B90" s="3" t="n"/>
      <c r="C90" s="4">
        <f>IF(B90="","",IFERROR(VLOOKUP(B90,'Medewerkers'!$A$2:$D$101,3,FALSE),"Onbekend"))</f>
        <v/>
      </c>
      <c r="D90" s="4">
        <f>IF(B90="","",IFERROR(VLOOKUP(B90,'Medewerkers'!$A$2:$D$101,4,FALSE),"Onbekend"))</f>
        <v/>
      </c>
      <c r="E90" s="3" t="n"/>
      <c r="F90" s="21" t="n"/>
      <c r="G90" s="21" t="n"/>
      <c r="H90" s="6">
        <f>IF(B90="","",IF(OR(F90="",G90=""),"",NETWORKDAYS(F90,G90)))</f>
        <v/>
      </c>
      <c r="I90" s="6">
        <f>IF(B90="","",IFERROR(VLOOKUP(B90,'Medewerkers'!$A$2:$F$101,6,FALSE),0))</f>
        <v/>
      </c>
      <c r="J90" s="6">
        <f>IF(B90="","",I90-H90)</f>
        <v/>
      </c>
      <c r="K90" s="2" t="n"/>
      <c r="L90" s="3" t="n"/>
      <c r="M90" s="7" t="n"/>
    </row>
    <row r="91">
      <c r="A91" s="2" t="n"/>
      <c r="B91" s="3" t="n"/>
      <c r="C91" s="8">
        <f>IF(B91="","",IFERROR(VLOOKUP(B91,'Medewerkers'!$A$2:$D$101,3,FALSE),"Onbekend"))</f>
        <v/>
      </c>
      <c r="D91" s="8">
        <f>IF(B91="","",IFERROR(VLOOKUP(B91,'Medewerkers'!$A$2:$D$101,4,FALSE),"Onbekend"))</f>
        <v/>
      </c>
      <c r="E91" s="3" t="n"/>
      <c r="F91" s="21" t="n"/>
      <c r="G91" s="21" t="n"/>
      <c r="H91" s="9">
        <f>IF(B91="","",IF(OR(F91="",G91=""),"",NETWORKDAYS(F91,G91)))</f>
        <v/>
      </c>
      <c r="I91" s="9">
        <f>IF(B91="","",IFERROR(VLOOKUP(B91,'Medewerkers'!$A$2:$F$101,6,FALSE),0))</f>
        <v/>
      </c>
      <c r="J91" s="9">
        <f>IF(B91="","",I91-H91)</f>
        <v/>
      </c>
      <c r="K91" s="2" t="n"/>
      <c r="L91" s="3" t="n"/>
      <c r="M91" s="7" t="n"/>
    </row>
    <row r="92">
      <c r="A92" s="2" t="n"/>
      <c r="B92" s="3" t="n"/>
      <c r="C92" s="4">
        <f>IF(B92="","",IFERROR(VLOOKUP(B92,'Medewerkers'!$A$2:$D$101,3,FALSE),"Onbekend"))</f>
        <v/>
      </c>
      <c r="D92" s="4">
        <f>IF(B92="","",IFERROR(VLOOKUP(B92,'Medewerkers'!$A$2:$D$101,4,FALSE),"Onbekend"))</f>
        <v/>
      </c>
      <c r="E92" s="3" t="n"/>
      <c r="F92" s="21" t="n"/>
      <c r="G92" s="21" t="n"/>
      <c r="H92" s="6">
        <f>IF(B92="","",IF(OR(F92="",G92=""),"",NETWORKDAYS(F92,G92)))</f>
        <v/>
      </c>
      <c r="I92" s="6">
        <f>IF(B92="","",IFERROR(VLOOKUP(B92,'Medewerkers'!$A$2:$F$101,6,FALSE),0))</f>
        <v/>
      </c>
      <c r="J92" s="6">
        <f>IF(B92="","",I92-H92)</f>
        <v/>
      </c>
      <c r="K92" s="2" t="n"/>
      <c r="L92" s="3" t="n"/>
      <c r="M92" s="7" t="n"/>
    </row>
    <row r="93">
      <c r="A93" s="2" t="n"/>
      <c r="B93" s="3" t="n"/>
      <c r="C93" s="8">
        <f>IF(B93="","",IFERROR(VLOOKUP(B93,'Medewerkers'!$A$2:$D$101,3,FALSE),"Onbekend"))</f>
        <v/>
      </c>
      <c r="D93" s="8">
        <f>IF(B93="","",IFERROR(VLOOKUP(B93,'Medewerkers'!$A$2:$D$101,4,FALSE),"Onbekend"))</f>
        <v/>
      </c>
      <c r="E93" s="3" t="n"/>
      <c r="F93" s="21" t="n"/>
      <c r="G93" s="21" t="n"/>
      <c r="H93" s="9">
        <f>IF(B93="","",IF(OR(F93="",G93=""),"",NETWORKDAYS(F93,G93)))</f>
        <v/>
      </c>
      <c r="I93" s="9">
        <f>IF(B93="","",IFERROR(VLOOKUP(B93,'Medewerkers'!$A$2:$F$101,6,FALSE),0))</f>
        <v/>
      </c>
      <c r="J93" s="9">
        <f>IF(B93="","",I93-H93)</f>
        <v/>
      </c>
      <c r="K93" s="2" t="n"/>
      <c r="L93" s="3" t="n"/>
      <c r="M93" s="7" t="n"/>
    </row>
    <row r="94">
      <c r="A94" s="2" t="n"/>
      <c r="B94" s="3" t="n"/>
      <c r="C94" s="4">
        <f>IF(B94="","",IFERROR(VLOOKUP(B94,'Medewerkers'!$A$2:$D$101,3,FALSE),"Onbekend"))</f>
        <v/>
      </c>
      <c r="D94" s="4">
        <f>IF(B94="","",IFERROR(VLOOKUP(B94,'Medewerkers'!$A$2:$D$101,4,FALSE),"Onbekend"))</f>
        <v/>
      </c>
      <c r="E94" s="3" t="n"/>
      <c r="F94" s="21" t="n"/>
      <c r="G94" s="21" t="n"/>
      <c r="H94" s="6">
        <f>IF(B94="","",IF(OR(F94="",G94=""),"",NETWORKDAYS(F94,G94)))</f>
        <v/>
      </c>
      <c r="I94" s="6">
        <f>IF(B94="","",IFERROR(VLOOKUP(B94,'Medewerkers'!$A$2:$F$101,6,FALSE),0))</f>
        <v/>
      </c>
      <c r="J94" s="6">
        <f>IF(B94="","",I94-H94)</f>
        <v/>
      </c>
      <c r="K94" s="2" t="n"/>
      <c r="L94" s="3" t="n"/>
      <c r="M94" s="7" t="n"/>
    </row>
    <row r="95">
      <c r="A95" s="2" t="n"/>
      <c r="B95" s="3" t="n"/>
      <c r="C95" s="8">
        <f>IF(B95="","",IFERROR(VLOOKUP(B95,'Medewerkers'!$A$2:$D$101,3,FALSE),"Onbekend"))</f>
        <v/>
      </c>
      <c r="D95" s="8">
        <f>IF(B95="","",IFERROR(VLOOKUP(B95,'Medewerkers'!$A$2:$D$101,4,FALSE),"Onbekend"))</f>
        <v/>
      </c>
      <c r="E95" s="3" t="n"/>
      <c r="F95" s="21" t="n"/>
      <c r="G95" s="21" t="n"/>
      <c r="H95" s="9">
        <f>IF(B95="","",IF(OR(F95="",G95=""),"",NETWORKDAYS(F95,G95)))</f>
        <v/>
      </c>
      <c r="I95" s="9">
        <f>IF(B95="","",IFERROR(VLOOKUP(B95,'Medewerkers'!$A$2:$F$101,6,FALSE),0))</f>
        <v/>
      </c>
      <c r="J95" s="9">
        <f>IF(B95="","",I95-H95)</f>
        <v/>
      </c>
      <c r="K95" s="2" t="n"/>
      <c r="L95" s="3" t="n"/>
      <c r="M95" s="7" t="n"/>
    </row>
    <row r="96">
      <c r="A96" s="2" t="n"/>
      <c r="B96" s="3" t="n"/>
      <c r="C96" s="4">
        <f>IF(B96="","",IFERROR(VLOOKUP(B96,'Medewerkers'!$A$2:$D$101,3,FALSE),"Onbekend"))</f>
        <v/>
      </c>
      <c r="D96" s="4">
        <f>IF(B96="","",IFERROR(VLOOKUP(B96,'Medewerkers'!$A$2:$D$101,4,FALSE),"Onbekend"))</f>
        <v/>
      </c>
      <c r="E96" s="3" t="n"/>
      <c r="F96" s="21" t="n"/>
      <c r="G96" s="21" t="n"/>
      <c r="H96" s="6">
        <f>IF(B96="","",IF(OR(F96="",G96=""),"",NETWORKDAYS(F96,G96)))</f>
        <v/>
      </c>
      <c r="I96" s="6">
        <f>IF(B96="","",IFERROR(VLOOKUP(B96,'Medewerkers'!$A$2:$F$101,6,FALSE),0))</f>
        <v/>
      </c>
      <c r="J96" s="6">
        <f>IF(B96="","",I96-H96)</f>
        <v/>
      </c>
      <c r="K96" s="2" t="n"/>
      <c r="L96" s="3" t="n"/>
      <c r="M96" s="7" t="n"/>
    </row>
    <row r="97">
      <c r="A97" s="2" t="n"/>
      <c r="B97" s="3" t="n"/>
      <c r="C97" s="8">
        <f>IF(B97="","",IFERROR(VLOOKUP(B97,'Medewerkers'!$A$2:$D$101,3,FALSE),"Onbekend"))</f>
        <v/>
      </c>
      <c r="D97" s="8">
        <f>IF(B97="","",IFERROR(VLOOKUP(B97,'Medewerkers'!$A$2:$D$101,4,FALSE),"Onbekend"))</f>
        <v/>
      </c>
      <c r="E97" s="3" t="n"/>
      <c r="F97" s="21" t="n"/>
      <c r="G97" s="21" t="n"/>
      <c r="H97" s="9">
        <f>IF(B97="","",IF(OR(F97="",G97=""),"",NETWORKDAYS(F97,G97)))</f>
        <v/>
      </c>
      <c r="I97" s="9">
        <f>IF(B97="","",IFERROR(VLOOKUP(B97,'Medewerkers'!$A$2:$F$101,6,FALSE),0))</f>
        <v/>
      </c>
      <c r="J97" s="9">
        <f>IF(B97="","",I97-H97)</f>
        <v/>
      </c>
      <c r="K97" s="2" t="n"/>
      <c r="L97" s="3" t="n"/>
      <c r="M97" s="7" t="n"/>
    </row>
    <row r="98">
      <c r="A98" s="2" t="n"/>
      <c r="B98" s="3" t="n"/>
      <c r="C98" s="4">
        <f>IF(B98="","",IFERROR(VLOOKUP(B98,'Medewerkers'!$A$2:$D$101,3,FALSE),"Onbekend"))</f>
        <v/>
      </c>
      <c r="D98" s="4">
        <f>IF(B98="","",IFERROR(VLOOKUP(B98,'Medewerkers'!$A$2:$D$101,4,FALSE),"Onbekend"))</f>
        <v/>
      </c>
      <c r="E98" s="3" t="n"/>
      <c r="F98" s="21" t="n"/>
      <c r="G98" s="21" t="n"/>
      <c r="H98" s="6">
        <f>IF(B98="","",IF(OR(F98="",G98=""),"",NETWORKDAYS(F98,G98)))</f>
        <v/>
      </c>
      <c r="I98" s="6">
        <f>IF(B98="","",IFERROR(VLOOKUP(B98,'Medewerkers'!$A$2:$F$101,6,FALSE),0))</f>
        <v/>
      </c>
      <c r="J98" s="6">
        <f>IF(B98="","",I98-H98)</f>
        <v/>
      </c>
      <c r="K98" s="2" t="n"/>
      <c r="L98" s="3" t="n"/>
      <c r="M98" s="7" t="n"/>
    </row>
    <row r="99">
      <c r="A99" s="2" t="n"/>
      <c r="B99" s="3" t="n"/>
      <c r="C99" s="8">
        <f>IF(B99="","",IFERROR(VLOOKUP(B99,'Medewerkers'!$A$2:$D$101,3,FALSE),"Onbekend"))</f>
        <v/>
      </c>
      <c r="D99" s="8">
        <f>IF(B99="","",IFERROR(VLOOKUP(B99,'Medewerkers'!$A$2:$D$101,4,FALSE),"Onbekend"))</f>
        <v/>
      </c>
      <c r="E99" s="3" t="n"/>
      <c r="F99" s="21" t="n"/>
      <c r="G99" s="21" t="n"/>
      <c r="H99" s="9">
        <f>IF(B99="","",IF(OR(F99="",G99=""),"",NETWORKDAYS(F99,G99)))</f>
        <v/>
      </c>
      <c r="I99" s="9">
        <f>IF(B99="","",IFERROR(VLOOKUP(B99,'Medewerkers'!$A$2:$F$101,6,FALSE),0))</f>
        <v/>
      </c>
      <c r="J99" s="9">
        <f>IF(B99="","",I99-H99)</f>
        <v/>
      </c>
      <c r="K99" s="2" t="n"/>
      <c r="L99" s="3" t="n"/>
      <c r="M99" s="7" t="n"/>
    </row>
    <row r="100">
      <c r="A100" s="2" t="n"/>
      <c r="B100" s="3" t="n"/>
      <c r="C100" s="4">
        <f>IF(B100="","",IFERROR(VLOOKUP(B100,'Medewerkers'!$A$2:$D$101,3,FALSE),"Onbekend"))</f>
        <v/>
      </c>
      <c r="D100" s="4">
        <f>IF(B100="","",IFERROR(VLOOKUP(B100,'Medewerkers'!$A$2:$D$101,4,FALSE),"Onbekend"))</f>
        <v/>
      </c>
      <c r="E100" s="3" t="n"/>
      <c r="F100" s="21" t="n"/>
      <c r="G100" s="21" t="n"/>
      <c r="H100" s="6">
        <f>IF(B100="","",IF(OR(F100="",G100=""),"",NETWORKDAYS(F100,G100)))</f>
        <v/>
      </c>
      <c r="I100" s="6">
        <f>IF(B100="","",IFERROR(VLOOKUP(B100,'Medewerkers'!$A$2:$F$101,6,FALSE),0))</f>
        <v/>
      </c>
      <c r="J100" s="6">
        <f>IF(B100="","",I100-H100)</f>
        <v/>
      </c>
      <c r="K100" s="2" t="n"/>
      <c r="L100" s="3" t="n"/>
      <c r="M100" s="7" t="n"/>
    </row>
    <row r="101">
      <c r="A101" s="2" t="n"/>
      <c r="B101" s="3" t="n"/>
      <c r="C101" s="8">
        <f>IF(B101="","",IFERROR(VLOOKUP(B101,'Medewerkers'!$A$2:$D$101,3,FALSE),"Onbekend"))</f>
        <v/>
      </c>
      <c r="D101" s="8">
        <f>IF(B101="","",IFERROR(VLOOKUP(B101,'Medewerkers'!$A$2:$D$101,4,FALSE),"Onbekend"))</f>
        <v/>
      </c>
      <c r="E101" s="3" t="n"/>
      <c r="F101" s="21" t="n"/>
      <c r="G101" s="21" t="n"/>
      <c r="H101" s="9">
        <f>IF(B101="","",IF(OR(F101="",G101=""),"",NETWORKDAYS(F101,G101)))</f>
        <v/>
      </c>
      <c r="I101" s="9">
        <f>IF(B101="","",IFERROR(VLOOKUP(B101,'Medewerkers'!$A$2:$F$101,6,FALSE),0))</f>
        <v/>
      </c>
      <c r="J101" s="9">
        <f>IF(B101="","",I101-H101)</f>
        <v/>
      </c>
      <c r="K101" s="2" t="n"/>
      <c r="L101" s="3" t="n"/>
      <c r="M101" s="7" t="n"/>
    </row>
  </sheetData>
  <autoFilter ref="A1:M101"/>
  <conditionalFormatting sqref="K2:K101">
    <cfRule type="expression" priority="1" dxfId="0">
      <formula>K2="Goedgekeurd"</formula>
    </cfRule>
    <cfRule type="expression" priority="2" dxfId="1">
      <formula>K2="Afgewezen"</formula>
    </cfRule>
    <cfRule type="expression" priority="3" dxfId="2">
      <formula>K2="Aangevraagd"</formula>
    </cfRule>
  </conditionalFormatting>
  <conditionalFormatting sqref="J2:J101">
    <cfRule type="expression" priority="4" dxfId="1">
      <formula>J2&lt;0</formula>
    </cfRule>
  </conditionalFormatting>
  <dataValidations count="4">
    <dataValidation sqref="B2:B101" showErrorMessage="1" showInputMessage="1" allowBlank="1" type="list">
      <formula1>'Medewerkers'!$A$2:$A$101</formula1>
    </dataValidation>
    <dataValidation sqref="E2:E101" showErrorMessage="1" showInputMessage="1" allowBlank="1" type="list">
      <formula1>"Vakantie,ADV,Onbetaald verlof,Bijzonder verlof"</formula1>
    </dataValidation>
    <dataValidation sqref="K2:K101" showErrorMessage="1" showInputMessage="1" allowBlank="1" type="list">
      <formula1>"Aangevraagd,Goedgekeurd,Afgewezen,Geannuleerd"</formula1>
    </dataValidation>
    <dataValidation sqref="L2:L101" showErrorMessage="1" showInputMessage="1" allowBlank="1" type="list">
      <formula1>"Maaike Jansen,Koen de Vries,Directie,HR"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18" customWidth="1" min="3" max="3"/>
    <col width="16" customWidth="1" min="4" max="4"/>
    <col width="23" customWidth="1" min="5" max="5"/>
    <col width="28" customWidth="1" min="6" max="6"/>
  </cols>
  <sheetData>
    <row r="1" ht="28" customHeight="1">
      <c r="A1" s="1" t="inlineStr">
        <is>
          <t>Medewerker</t>
        </is>
      </c>
      <c r="B1" s="1" t="inlineStr">
        <is>
          <t>Functie</t>
        </is>
      </c>
      <c r="C1" s="1" t="inlineStr">
        <is>
          <t>Stad</t>
        </is>
      </c>
      <c r="D1" s="1" t="inlineStr">
        <is>
          <t>Team</t>
        </is>
      </c>
      <c r="E1" s="1" t="inlineStr">
        <is>
          <t>Jaarlijks verlofrecht</t>
        </is>
      </c>
      <c r="F1" s="1" t="inlineStr">
        <is>
          <t>Beschikbaar vakantiesaldo</t>
        </is>
      </c>
    </row>
    <row r="2">
      <c r="A2" s="10" t="inlineStr">
        <is>
          <t>Sanne</t>
        </is>
      </c>
      <c r="B2" s="10" t="inlineStr">
        <is>
          <t>Accountmanager</t>
        </is>
      </c>
      <c r="C2" s="10" t="inlineStr">
        <is>
          <t>Amsterdam</t>
        </is>
      </c>
      <c r="D2" s="10" t="inlineStr">
        <is>
          <t>Sales</t>
        </is>
      </c>
      <c r="E2" s="11" t="n">
        <v>25</v>
      </c>
      <c r="F2" s="11" t="n">
        <v>20</v>
      </c>
    </row>
    <row r="3">
      <c r="A3" s="12" t="inlineStr">
        <is>
          <t>Daan</t>
        </is>
      </c>
      <c r="B3" s="12" t="inlineStr">
        <is>
          <t>Marketeer</t>
        </is>
      </c>
      <c r="C3" s="12" t="inlineStr">
        <is>
          <t>Rotterdam</t>
        </is>
      </c>
      <c r="D3" s="12" t="inlineStr">
        <is>
          <t>Marketing</t>
        </is>
      </c>
      <c r="E3" s="11" t="n">
        <v>24</v>
      </c>
      <c r="F3" s="11" t="n">
        <v>18</v>
      </c>
    </row>
    <row r="4">
      <c r="A4" s="10" t="inlineStr">
        <is>
          <t>Emma</t>
        </is>
      </c>
      <c r="B4" s="10" t="inlineStr">
        <is>
          <t>Financieel analist</t>
        </is>
      </c>
      <c r="C4" s="10" t="inlineStr">
        <is>
          <t>Utrecht</t>
        </is>
      </c>
      <c r="D4" s="10" t="inlineStr">
        <is>
          <t>Finance</t>
        </is>
      </c>
      <c r="E4" s="11" t="n">
        <v>26</v>
      </c>
      <c r="F4" s="11" t="n">
        <v>22</v>
      </c>
    </row>
    <row r="5">
      <c r="A5" s="12" t="inlineStr">
        <is>
          <t>Lars</t>
        </is>
      </c>
      <c r="B5" s="12" t="inlineStr">
        <is>
          <t>Softwareontwikkelaar</t>
        </is>
      </c>
      <c r="C5" s="12" t="inlineStr">
        <is>
          <t>Eindhoven</t>
        </is>
      </c>
      <c r="D5" s="12" t="inlineStr">
        <is>
          <t>IT</t>
        </is>
      </c>
      <c r="E5" s="11" t="n">
        <v>25</v>
      </c>
      <c r="F5" s="11" t="n">
        <v>16</v>
      </c>
    </row>
    <row r="6">
      <c r="A6" s="10" t="inlineStr">
        <is>
          <t>Sophie</t>
        </is>
      </c>
      <c r="B6" s="10" t="inlineStr">
        <is>
          <t>Operations coördinator</t>
        </is>
      </c>
      <c r="C6" s="10" t="inlineStr">
        <is>
          <t>Groningen</t>
        </is>
      </c>
      <c r="D6" s="10" t="inlineStr">
        <is>
          <t>Operations</t>
        </is>
      </c>
      <c r="E6" s="11" t="n">
        <v>24</v>
      </c>
      <c r="F6" s="11" t="n">
        <v>19</v>
      </c>
    </row>
    <row r="7">
      <c r="A7" s="12" t="inlineStr">
        <is>
          <t>Bram</t>
        </is>
      </c>
      <c r="B7" s="12" t="inlineStr">
        <is>
          <t>Sales consultant</t>
        </is>
      </c>
      <c r="C7" s="12" t="inlineStr">
        <is>
          <t>Den Haag</t>
        </is>
      </c>
      <c r="D7" s="12" t="inlineStr">
        <is>
          <t>Sales</t>
        </is>
      </c>
      <c r="E7" s="11" t="n">
        <v>23</v>
      </c>
      <c r="F7" s="11" t="n">
        <v>14</v>
      </c>
    </row>
    <row r="8">
      <c r="A8" s="10" t="inlineStr">
        <is>
          <t>Julia</t>
        </is>
      </c>
      <c r="B8" s="10" t="inlineStr">
        <is>
          <t>Content specialist</t>
        </is>
      </c>
      <c r="C8" s="10" t="inlineStr">
        <is>
          <t>Tilburg</t>
        </is>
      </c>
      <c r="D8" s="10" t="inlineStr">
        <is>
          <t>Marketing</t>
        </is>
      </c>
      <c r="E8" s="11" t="n">
        <v>25</v>
      </c>
      <c r="F8" s="11" t="n">
        <v>21</v>
      </c>
    </row>
    <row r="9">
      <c r="A9" s="12" t="inlineStr">
        <is>
          <t>Thijs</t>
        </is>
      </c>
      <c r="B9" s="12" t="inlineStr">
        <is>
          <t>Controller</t>
        </is>
      </c>
      <c r="C9" s="12" t="inlineStr">
        <is>
          <t>Nijmegen</t>
        </is>
      </c>
      <c r="D9" s="12" t="inlineStr">
        <is>
          <t>Finance</t>
        </is>
      </c>
      <c r="E9" s="11" t="n">
        <v>26</v>
      </c>
      <c r="F9" s="11" t="n">
        <v>17</v>
      </c>
    </row>
    <row r="10">
      <c r="A10" s="10" t="inlineStr">
        <is>
          <t>Lieke</t>
        </is>
      </c>
      <c r="B10" s="10" t="inlineStr">
        <is>
          <t>Systeembeheerder</t>
        </is>
      </c>
      <c r="C10" s="10" t="inlineStr">
        <is>
          <t>Breda</t>
        </is>
      </c>
      <c r="D10" s="10" t="inlineStr">
        <is>
          <t>IT</t>
        </is>
      </c>
      <c r="E10" s="11" t="n">
        <v>27</v>
      </c>
      <c r="F10" s="11" t="n">
        <v>24</v>
      </c>
    </row>
    <row r="11">
      <c r="A11" s="12" t="inlineStr">
        <is>
          <t>Ruben</t>
        </is>
      </c>
      <c r="B11" s="12" t="inlineStr">
        <is>
          <t>Planner</t>
        </is>
      </c>
      <c r="C11" s="12" t="inlineStr">
        <is>
          <t>Haarlem</t>
        </is>
      </c>
      <c r="D11" s="12" t="inlineStr">
        <is>
          <t>Operations</t>
        </is>
      </c>
      <c r="E11" s="11" t="n">
        <v>22</v>
      </c>
      <c r="F11" s="11" t="n">
        <v>12</v>
      </c>
    </row>
    <row r="12">
      <c r="A12" s="10" t="n"/>
      <c r="B12" s="10" t="n"/>
      <c r="C12" s="10" t="n"/>
      <c r="D12" s="10" t="n"/>
      <c r="E12" s="11" t="n"/>
      <c r="F12" s="11" t="n"/>
    </row>
    <row r="13">
      <c r="A13" s="12" t="n"/>
      <c r="B13" s="12" t="n"/>
      <c r="C13" s="12" t="n"/>
      <c r="D13" s="12" t="n"/>
      <c r="E13" s="11" t="n"/>
      <c r="F13" s="11" t="n"/>
    </row>
    <row r="14">
      <c r="A14" s="10" t="n"/>
      <c r="B14" s="10" t="n"/>
      <c r="C14" s="10" t="n"/>
      <c r="D14" s="10" t="n"/>
      <c r="E14" s="11" t="n"/>
      <c r="F14" s="11" t="n"/>
    </row>
    <row r="15">
      <c r="A15" s="12" t="n"/>
      <c r="B15" s="12" t="n"/>
      <c r="C15" s="12" t="n"/>
      <c r="D15" s="12" t="n"/>
      <c r="E15" s="11" t="n"/>
      <c r="F15" s="11" t="n"/>
    </row>
    <row r="16">
      <c r="A16" s="10" t="n"/>
      <c r="B16" s="10" t="n"/>
      <c r="C16" s="10" t="n"/>
      <c r="D16" s="10" t="n"/>
      <c r="E16" s="11" t="n"/>
      <c r="F16" s="11" t="n"/>
    </row>
    <row r="17">
      <c r="A17" s="12" t="n"/>
      <c r="B17" s="12" t="n"/>
      <c r="C17" s="12" t="n"/>
      <c r="D17" s="12" t="n"/>
      <c r="E17" s="11" t="n"/>
      <c r="F17" s="11" t="n"/>
    </row>
    <row r="18">
      <c r="A18" s="10" t="n"/>
      <c r="B18" s="10" t="n"/>
      <c r="C18" s="10" t="n"/>
      <c r="D18" s="10" t="n"/>
      <c r="E18" s="11" t="n"/>
      <c r="F18" s="11" t="n"/>
    </row>
    <row r="19">
      <c r="A19" s="12" t="n"/>
      <c r="B19" s="12" t="n"/>
      <c r="C19" s="12" t="n"/>
      <c r="D19" s="12" t="n"/>
      <c r="E19" s="11" t="n"/>
      <c r="F19" s="11" t="n"/>
    </row>
    <row r="20">
      <c r="A20" s="10" t="n"/>
      <c r="B20" s="10" t="n"/>
      <c r="C20" s="10" t="n"/>
      <c r="D20" s="10" t="n"/>
      <c r="E20" s="11" t="n"/>
      <c r="F20" s="11" t="n"/>
    </row>
    <row r="21">
      <c r="A21" s="12" t="n"/>
      <c r="B21" s="12" t="n"/>
      <c r="C21" s="12" t="n"/>
      <c r="D21" s="12" t="n"/>
      <c r="E21" s="11" t="n"/>
      <c r="F21" s="11" t="n"/>
    </row>
    <row r="22">
      <c r="A22" s="10" t="n"/>
      <c r="B22" s="10" t="n"/>
      <c r="C22" s="10" t="n"/>
      <c r="D22" s="10" t="n"/>
      <c r="E22" s="11" t="n"/>
      <c r="F22" s="11" t="n"/>
    </row>
    <row r="23">
      <c r="A23" s="12" t="n"/>
      <c r="B23" s="12" t="n"/>
      <c r="C23" s="12" t="n"/>
      <c r="D23" s="12" t="n"/>
      <c r="E23" s="11" t="n"/>
      <c r="F23" s="11" t="n"/>
    </row>
    <row r="24">
      <c r="A24" s="10" t="n"/>
      <c r="B24" s="10" t="n"/>
      <c r="C24" s="10" t="n"/>
      <c r="D24" s="10" t="n"/>
      <c r="E24" s="11" t="n"/>
      <c r="F24" s="11" t="n"/>
    </row>
    <row r="25">
      <c r="A25" s="12" t="n"/>
      <c r="B25" s="12" t="n"/>
      <c r="C25" s="12" t="n"/>
      <c r="D25" s="12" t="n"/>
      <c r="E25" s="11" t="n"/>
      <c r="F25" s="11" t="n"/>
    </row>
    <row r="26">
      <c r="A26" s="10" t="n"/>
      <c r="B26" s="10" t="n"/>
      <c r="C26" s="10" t="n"/>
      <c r="D26" s="10" t="n"/>
      <c r="E26" s="11" t="n"/>
      <c r="F26" s="11" t="n"/>
    </row>
    <row r="27">
      <c r="A27" s="12" t="n"/>
      <c r="B27" s="12" t="n"/>
      <c r="C27" s="12" t="n"/>
      <c r="D27" s="12" t="n"/>
      <c r="E27" s="11" t="n"/>
      <c r="F27" s="11" t="n"/>
    </row>
    <row r="28">
      <c r="A28" s="10" t="n"/>
      <c r="B28" s="10" t="n"/>
      <c r="C28" s="10" t="n"/>
      <c r="D28" s="10" t="n"/>
      <c r="E28" s="11" t="n"/>
      <c r="F28" s="11" t="n"/>
    </row>
    <row r="29">
      <c r="A29" s="12" t="n"/>
      <c r="B29" s="12" t="n"/>
      <c r="C29" s="12" t="n"/>
      <c r="D29" s="12" t="n"/>
      <c r="E29" s="11" t="n"/>
      <c r="F29" s="11" t="n"/>
    </row>
    <row r="30">
      <c r="A30" s="10" t="n"/>
      <c r="B30" s="10" t="n"/>
      <c r="C30" s="10" t="n"/>
      <c r="D30" s="10" t="n"/>
      <c r="E30" s="11" t="n"/>
      <c r="F30" s="11" t="n"/>
    </row>
    <row r="31">
      <c r="A31" s="12" t="n"/>
      <c r="B31" s="12" t="n"/>
      <c r="C31" s="12" t="n"/>
      <c r="D31" s="12" t="n"/>
      <c r="E31" s="11" t="n"/>
      <c r="F31" s="11" t="n"/>
    </row>
    <row r="32">
      <c r="A32" s="10" t="n"/>
      <c r="B32" s="10" t="n"/>
      <c r="C32" s="10" t="n"/>
      <c r="D32" s="10" t="n"/>
      <c r="E32" s="11" t="n"/>
      <c r="F32" s="11" t="n"/>
    </row>
    <row r="33">
      <c r="A33" s="12" t="n"/>
      <c r="B33" s="12" t="n"/>
      <c r="C33" s="12" t="n"/>
      <c r="D33" s="12" t="n"/>
      <c r="E33" s="11" t="n"/>
      <c r="F33" s="11" t="n"/>
    </row>
    <row r="34">
      <c r="A34" s="10" t="n"/>
      <c r="B34" s="10" t="n"/>
      <c r="C34" s="10" t="n"/>
      <c r="D34" s="10" t="n"/>
      <c r="E34" s="11" t="n"/>
      <c r="F34" s="11" t="n"/>
    </row>
    <row r="35">
      <c r="A35" s="12" t="n"/>
      <c r="B35" s="12" t="n"/>
      <c r="C35" s="12" t="n"/>
      <c r="D35" s="12" t="n"/>
      <c r="E35" s="11" t="n"/>
      <c r="F35" s="11" t="n"/>
    </row>
    <row r="36">
      <c r="A36" s="10" t="n"/>
      <c r="B36" s="10" t="n"/>
      <c r="C36" s="10" t="n"/>
      <c r="D36" s="10" t="n"/>
      <c r="E36" s="11" t="n"/>
      <c r="F36" s="11" t="n"/>
    </row>
    <row r="37">
      <c r="A37" s="12" t="n"/>
      <c r="B37" s="12" t="n"/>
      <c r="C37" s="12" t="n"/>
      <c r="D37" s="12" t="n"/>
      <c r="E37" s="11" t="n"/>
      <c r="F37" s="11" t="n"/>
    </row>
    <row r="38">
      <c r="A38" s="10" t="n"/>
      <c r="B38" s="10" t="n"/>
      <c r="C38" s="10" t="n"/>
      <c r="D38" s="10" t="n"/>
      <c r="E38" s="11" t="n"/>
      <c r="F38" s="11" t="n"/>
    </row>
    <row r="39">
      <c r="A39" s="12" t="n"/>
      <c r="B39" s="12" t="n"/>
      <c r="C39" s="12" t="n"/>
      <c r="D39" s="12" t="n"/>
      <c r="E39" s="11" t="n"/>
      <c r="F39" s="11" t="n"/>
    </row>
    <row r="40">
      <c r="A40" s="10" t="n"/>
      <c r="B40" s="10" t="n"/>
      <c r="C40" s="10" t="n"/>
      <c r="D40" s="10" t="n"/>
      <c r="E40" s="11" t="n"/>
      <c r="F40" s="11" t="n"/>
    </row>
    <row r="41">
      <c r="A41" s="12" t="n"/>
      <c r="B41" s="12" t="n"/>
      <c r="C41" s="12" t="n"/>
      <c r="D41" s="12" t="n"/>
      <c r="E41" s="11" t="n"/>
      <c r="F41" s="11" t="n"/>
    </row>
    <row r="42">
      <c r="A42" s="10" t="n"/>
      <c r="B42" s="10" t="n"/>
      <c r="C42" s="10" t="n"/>
      <c r="D42" s="10" t="n"/>
      <c r="E42" s="11" t="n"/>
      <c r="F42" s="11" t="n"/>
    </row>
    <row r="43">
      <c r="A43" s="12" t="n"/>
      <c r="B43" s="12" t="n"/>
      <c r="C43" s="12" t="n"/>
      <c r="D43" s="12" t="n"/>
      <c r="E43" s="11" t="n"/>
      <c r="F43" s="11" t="n"/>
    </row>
    <row r="44">
      <c r="A44" s="10" t="n"/>
      <c r="B44" s="10" t="n"/>
      <c r="C44" s="10" t="n"/>
      <c r="D44" s="10" t="n"/>
      <c r="E44" s="11" t="n"/>
      <c r="F44" s="11" t="n"/>
    </row>
    <row r="45">
      <c r="A45" s="12" t="n"/>
      <c r="B45" s="12" t="n"/>
      <c r="C45" s="12" t="n"/>
      <c r="D45" s="12" t="n"/>
      <c r="E45" s="11" t="n"/>
      <c r="F45" s="11" t="n"/>
    </row>
    <row r="46">
      <c r="A46" s="10" t="n"/>
      <c r="B46" s="10" t="n"/>
      <c r="C46" s="10" t="n"/>
      <c r="D46" s="10" t="n"/>
      <c r="E46" s="11" t="n"/>
      <c r="F46" s="11" t="n"/>
    </row>
    <row r="47">
      <c r="A47" s="12" t="n"/>
      <c r="B47" s="12" t="n"/>
      <c r="C47" s="12" t="n"/>
      <c r="D47" s="12" t="n"/>
      <c r="E47" s="11" t="n"/>
      <c r="F47" s="11" t="n"/>
    </row>
    <row r="48">
      <c r="A48" s="10" t="n"/>
      <c r="B48" s="10" t="n"/>
      <c r="C48" s="10" t="n"/>
      <c r="D48" s="10" t="n"/>
      <c r="E48" s="11" t="n"/>
      <c r="F48" s="11" t="n"/>
    </row>
    <row r="49">
      <c r="A49" s="12" t="n"/>
      <c r="B49" s="12" t="n"/>
      <c r="C49" s="12" t="n"/>
      <c r="D49" s="12" t="n"/>
      <c r="E49" s="11" t="n"/>
      <c r="F49" s="11" t="n"/>
    </row>
    <row r="50">
      <c r="A50" s="10" t="n"/>
      <c r="B50" s="10" t="n"/>
      <c r="C50" s="10" t="n"/>
      <c r="D50" s="10" t="n"/>
      <c r="E50" s="11" t="n"/>
      <c r="F50" s="11" t="n"/>
    </row>
    <row r="51">
      <c r="A51" s="12" t="n"/>
      <c r="B51" s="12" t="n"/>
      <c r="C51" s="12" t="n"/>
      <c r="D51" s="12" t="n"/>
      <c r="E51" s="11" t="n"/>
      <c r="F51" s="11" t="n"/>
    </row>
    <row r="52">
      <c r="A52" s="10" t="n"/>
      <c r="B52" s="10" t="n"/>
      <c r="C52" s="10" t="n"/>
      <c r="D52" s="10" t="n"/>
      <c r="E52" s="11" t="n"/>
      <c r="F52" s="11" t="n"/>
    </row>
    <row r="53">
      <c r="A53" s="12" t="n"/>
      <c r="B53" s="12" t="n"/>
      <c r="C53" s="12" t="n"/>
      <c r="D53" s="12" t="n"/>
      <c r="E53" s="11" t="n"/>
      <c r="F53" s="11" t="n"/>
    </row>
    <row r="54">
      <c r="A54" s="10" t="n"/>
      <c r="B54" s="10" t="n"/>
      <c r="C54" s="10" t="n"/>
      <c r="D54" s="10" t="n"/>
      <c r="E54" s="11" t="n"/>
      <c r="F54" s="11" t="n"/>
    </row>
    <row r="55">
      <c r="A55" s="12" t="n"/>
      <c r="B55" s="12" t="n"/>
      <c r="C55" s="12" t="n"/>
      <c r="D55" s="12" t="n"/>
      <c r="E55" s="11" t="n"/>
      <c r="F55" s="11" t="n"/>
    </row>
    <row r="56">
      <c r="A56" s="10" t="n"/>
      <c r="B56" s="10" t="n"/>
      <c r="C56" s="10" t="n"/>
      <c r="D56" s="10" t="n"/>
      <c r="E56" s="11" t="n"/>
      <c r="F56" s="11" t="n"/>
    </row>
    <row r="57">
      <c r="A57" s="12" t="n"/>
      <c r="B57" s="12" t="n"/>
      <c r="C57" s="12" t="n"/>
      <c r="D57" s="12" t="n"/>
      <c r="E57" s="11" t="n"/>
      <c r="F57" s="11" t="n"/>
    </row>
    <row r="58">
      <c r="A58" s="10" t="n"/>
      <c r="B58" s="10" t="n"/>
      <c r="C58" s="10" t="n"/>
      <c r="D58" s="10" t="n"/>
      <c r="E58" s="11" t="n"/>
      <c r="F58" s="11" t="n"/>
    </row>
    <row r="59">
      <c r="A59" s="12" t="n"/>
      <c r="B59" s="12" t="n"/>
      <c r="C59" s="12" t="n"/>
      <c r="D59" s="12" t="n"/>
      <c r="E59" s="11" t="n"/>
      <c r="F59" s="11" t="n"/>
    </row>
    <row r="60">
      <c r="A60" s="10" t="n"/>
      <c r="B60" s="10" t="n"/>
      <c r="C60" s="10" t="n"/>
      <c r="D60" s="10" t="n"/>
      <c r="E60" s="11" t="n"/>
      <c r="F60" s="11" t="n"/>
    </row>
    <row r="61">
      <c r="A61" s="12" t="n"/>
      <c r="B61" s="12" t="n"/>
      <c r="C61" s="12" t="n"/>
      <c r="D61" s="12" t="n"/>
      <c r="E61" s="11" t="n"/>
      <c r="F61" s="11" t="n"/>
    </row>
    <row r="62">
      <c r="A62" s="10" t="n"/>
      <c r="B62" s="10" t="n"/>
      <c r="C62" s="10" t="n"/>
      <c r="D62" s="10" t="n"/>
      <c r="E62" s="11" t="n"/>
      <c r="F62" s="11" t="n"/>
    </row>
    <row r="63">
      <c r="A63" s="12" t="n"/>
      <c r="B63" s="12" t="n"/>
      <c r="C63" s="12" t="n"/>
      <c r="D63" s="12" t="n"/>
      <c r="E63" s="11" t="n"/>
      <c r="F63" s="11" t="n"/>
    </row>
    <row r="64">
      <c r="A64" s="10" t="n"/>
      <c r="B64" s="10" t="n"/>
      <c r="C64" s="10" t="n"/>
      <c r="D64" s="10" t="n"/>
      <c r="E64" s="11" t="n"/>
      <c r="F64" s="11" t="n"/>
    </row>
    <row r="65">
      <c r="A65" s="12" t="n"/>
      <c r="B65" s="12" t="n"/>
      <c r="C65" s="12" t="n"/>
      <c r="D65" s="12" t="n"/>
      <c r="E65" s="11" t="n"/>
      <c r="F65" s="11" t="n"/>
    </row>
    <row r="66">
      <c r="A66" s="10" t="n"/>
      <c r="B66" s="10" t="n"/>
      <c r="C66" s="10" t="n"/>
      <c r="D66" s="10" t="n"/>
      <c r="E66" s="11" t="n"/>
      <c r="F66" s="11" t="n"/>
    </row>
    <row r="67">
      <c r="A67" s="12" t="n"/>
      <c r="B67" s="12" t="n"/>
      <c r="C67" s="12" t="n"/>
      <c r="D67" s="12" t="n"/>
      <c r="E67" s="11" t="n"/>
      <c r="F67" s="11" t="n"/>
    </row>
    <row r="68">
      <c r="A68" s="10" t="n"/>
      <c r="B68" s="10" t="n"/>
      <c r="C68" s="10" t="n"/>
      <c r="D68" s="10" t="n"/>
      <c r="E68" s="11" t="n"/>
      <c r="F68" s="11" t="n"/>
    </row>
    <row r="69">
      <c r="A69" s="12" t="n"/>
      <c r="B69" s="12" t="n"/>
      <c r="C69" s="12" t="n"/>
      <c r="D69" s="12" t="n"/>
      <c r="E69" s="11" t="n"/>
      <c r="F69" s="11" t="n"/>
    </row>
    <row r="70">
      <c r="A70" s="10" t="n"/>
      <c r="B70" s="10" t="n"/>
      <c r="C70" s="10" t="n"/>
      <c r="D70" s="10" t="n"/>
      <c r="E70" s="11" t="n"/>
      <c r="F70" s="11" t="n"/>
    </row>
    <row r="71">
      <c r="A71" s="12" t="n"/>
      <c r="B71" s="12" t="n"/>
      <c r="C71" s="12" t="n"/>
      <c r="D71" s="12" t="n"/>
      <c r="E71" s="11" t="n"/>
      <c r="F71" s="11" t="n"/>
    </row>
    <row r="72">
      <c r="A72" s="10" t="n"/>
      <c r="B72" s="10" t="n"/>
      <c r="C72" s="10" t="n"/>
      <c r="D72" s="10" t="n"/>
      <c r="E72" s="11" t="n"/>
      <c r="F72" s="11" t="n"/>
    </row>
    <row r="73">
      <c r="A73" s="12" t="n"/>
      <c r="B73" s="12" t="n"/>
      <c r="C73" s="12" t="n"/>
      <c r="D73" s="12" t="n"/>
      <c r="E73" s="11" t="n"/>
      <c r="F73" s="11" t="n"/>
    </row>
    <row r="74">
      <c r="A74" s="10" t="n"/>
      <c r="B74" s="10" t="n"/>
      <c r="C74" s="10" t="n"/>
      <c r="D74" s="10" t="n"/>
      <c r="E74" s="11" t="n"/>
      <c r="F74" s="11" t="n"/>
    </row>
    <row r="75">
      <c r="A75" s="12" t="n"/>
      <c r="B75" s="12" t="n"/>
      <c r="C75" s="12" t="n"/>
      <c r="D75" s="12" t="n"/>
      <c r="E75" s="11" t="n"/>
      <c r="F75" s="11" t="n"/>
    </row>
    <row r="76">
      <c r="A76" s="10" t="n"/>
      <c r="B76" s="10" t="n"/>
      <c r="C76" s="10" t="n"/>
      <c r="D76" s="10" t="n"/>
      <c r="E76" s="11" t="n"/>
      <c r="F76" s="11" t="n"/>
    </row>
    <row r="77">
      <c r="A77" s="12" t="n"/>
      <c r="B77" s="12" t="n"/>
      <c r="C77" s="12" t="n"/>
      <c r="D77" s="12" t="n"/>
      <c r="E77" s="11" t="n"/>
      <c r="F77" s="11" t="n"/>
    </row>
    <row r="78">
      <c r="A78" s="10" t="n"/>
      <c r="B78" s="10" t="n"/>
      <c r="C78" s="10" t="n"/>
      <c r="D78" s="10" t="n"/>
      <c r="E78" s="11" t="n"/>
      <c r="F78" s="11" t="n"/>
    </row>
    <row r="79">
      <c r="A79" s="12" t="n"/>
      <c r="B79" s="12" t="n"/>
      <c r="C79" s="12" t="n"/>
      <c r="D79" s="12" t="n"/>
      <c r="E79" s="11" t="n"/>
      <c r="F79" s="11" t="n"/>
    </row>
    <row r="80">
      <c r="A80" s="10" t="n"/>
      <c r="B80" s="10" t="n"/>
      <c r="C80" s="10" t="n"/>
      <c r="D80" s="10" t="n"/>
      <c r="E80" s="11" t="n"/>
      <c r="F80" s="11" t="n"/>
    </row>
    <row r="81">
      <c r="A81" s="12" t="n"/>
      <c r="B81" s="12" t="n"/>
      <c r="C81" s="12" t="n"/>
      <c r="D81" s="12" t="n"/>
      <c r="E81" s="11" t="n"/>
      <c r="F81" s="11" t="n"/>
    </row>
    <row r="82">
      <c r="A82" s="10" t="n"/>
      <c r="B82" s="10" t="n"/>
      <c r="C82" s="10" t="n"/>
      <c r="D82" s="10" t="n"/>
      <c r="E82" s="11" t="n"/>
      <c r="F82" s="11" t="n"/>
    </row>
    <row r="83">
      <c r="A83" s="12" t="n"/>
      <c r="B83" s="12" t="n"/>
      <c r="C83" s="12" t="n"/>
      <c r="D83" s="12" t="n"/>
      <c r="E83" s="11" t="n"/>
      <c r="F83" s="11" t="n"/>
    </row>
    <row r="84">
      <c r="A84" s="10" t="n"/>
      <c r="B84" s="10" t="n"/>
      <c r="C84" s="10" t="n"/>
      <c r="D84" s="10" t="n"/>
      <c r="E84" s="11" t="n"/>
      <c r="F84" s="11" t="n"/>
    </row>
    <row r="85">
      <c r="A85" s="12" t="n"/>
      <c r="B85" s="12" t="n"/>
      <c r="C85" s="12" t="n"/>
      <c r="D85" s="12" t="n"/>
      <c r="E85" s="11" t="n"/>
      <c r="F85" s="11" t="n"/>
    </row>
    <row r="86">
      <c r="A86" s="10" t="n"/>
      <c r="B86" s="10" t="n"/>
      <c r="C86" s="10" t="n"/>
      <c r="D86" s="10" t="n"/>
      <c r="E86" s="11" t="n"/>
      <c r="F86" s="11" t="n"/>
    </row>
    <row r="87">
      <c r="A87" s="12" t="n"/>
      <c r="B87" s="12" t="n"/>
      <c r="C87" s="12" t="n"/>
      <c r="D87" s="12" t="n"/>
      <c r="E87" s="11" t="n"/>
      <c r="F87" s="11" t="n"/>
    </row>
    <row r="88">
      <c r="A88" s="10" t="n"/>
      <c r="B88" s="10" t="n"/>
      <c r="C88" s="10" t="n"/>
      <c r="D88" s="10" t="n"/>
      <c r="E88" s="11" t="n"/>
      <c r="F88" s="11" t="n"/>
    </row>
    <row r="89">
      <c r="A89" s="12" t="n"/>
      <c r="B89" s="12" t="n"/>
      <c r="C89" s="12" t="n"/>
      <c r="D89" s="12" t="n"/>
      <c r="E89" s="11" t="n"/>
      <c r="F89" s="11" t="n"/>
    </row>
    <row r="90">
      <c r="A90" s="10" t="n"/>
      <c r="B90" s="10" t="n"/>
      <c r="C90" s="10" t="n"/>
      <c r="D90" s="10" t="n"/>
      <c r="E90" s="11" t="n"/>
      <c r="F90" s="11" t="n"/>
    </row>
    <row r="91">
      <c r="A91" s="12" t="n"/>
      <c r="B91" s="12" t="n"/>
      <c r="C91" s="12" t="n"/>
      <c r="D91" s="12" t="n"/>
      <c r="E91" s="11" t="n"/>
      <c r="F91" s="11" t="n"/>
    </row>
    <row r="92">
      <c r="A92" s="10" t="n"/>
      <c r="B92" s="10" t="n"/>
      <c r="C92" s="10" t="n"/>
      <c r="D92" s="10" t="n"/>
      <c r="E92" s="11" t="n"/>
      <c r="F92" s="11" t="n"/>
    </row>
    <row r="93">
      <c r="A93" s="12" t="n"/>
      <c r="B93" s="12" t="n"/>
      <c r="C93" s="12" t="n"/>
      <c r="D93" s="12" t="n"/>
      <c r="E93" s="11" t="n"/>
      <c r="F93" s="11" t="n"/>
    </row>
    <row r="94">
      <c r="A94" s="10" t="n"/>
      <c r="B94" s="10" t="n"/>
      <c r="C94" s="10" t="n"/>
      <c r="D94" s="10" t="n"/>
      <c r="E94" s="11" t="n"/>
      <c r="F94" s="11" t="n"/>
    </row>
    <row r="95">
      <c r="A95" s="12" t="n"/>
      <c r="B95" s="12" t="n"/>
      <c r="C95" s="12" t="n"/>
      <c r="D95" s="12" t="n"/>
      <c r="E95" s="11" t="n"/>
      <c r="F95" s="11" t="n"/>
    </row>
    <row r="96">
      <c r="A96" s="10" t="n"/>
      <c r="B96" s="10" t="n"/>
      <c r="C96" s="10" t="n"/>
      <c r="D96" s="10" t="n"/>
      <c r="E96" s="11" t="n"/>
      <c r="F96" s="11" t="n"/>
    </row>
    <row r="97">
      <c r="A97" s="12" t="n"/>
      <c r="B97" s="12" t="n"/>
      <c r="C97" s="12" t="n"/>
      <c r="D97" s="12" t="n"/>
      <c r="E97" s="11" t="n"/>
      <c r="F97" s="11" t="n"/>
    </row>
    <row r="98">
      <c r="A98" s="10" t="n"/>
      <c r="B98" s="10" t="n"/>
      <c r="C98" s="10" t="n"/>
      <c r="D98" s="10" t="n"/>
      <c r="E98" s="11" t="n"/>
      <c r="F98" s="11" t="n"/>
    </row>
    <row r="99">
      <c r="A99" s="12" t="n"/>
      <c r="B99" s="12" t="n"/>
      <c r="C99" s="12" t="n"/>
      <c r="D99" s="12" t="n"/>
      <c r="E99" s="11" t="n"/>
      <c r="F99" s="11" t="n"/>
    </row>
    <row r="100">
      <c r="A100" s="10" t="n"/>
      <c r="B100" s="10" t="n"/>
      <c r="C100" s="10" t="n"/>
      <c r="D100" s="10" t="n"/>
      <c r="E100" s="11" t="n"/>
      <c r="F100" s="11" t="n"/>
    </row>
    <row r="101">
      <c r="A101" s="12" t="n"/>
      <c r="B101" s="12" t="n"/>
      <c r="C101" s="12" t="n"/>
      <c r="D101" s="12" t="n"/>
      <c r="E101" s="11" t="n"/>
      <c r="F101" s="11" t="n"/>
    </row>
  </sheetData>
  <autoFilter ref="A1:F101"/>
  <dataValidations count="1">
    <dataValidation sqref="D2:D101" showErrorMessage="1" showInputMessage="1" allowBlank="1" type="list">
      <formula1>"Sales,Marketing,Finance,IT,Operations"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3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19" customWidth="1" min="3" max="3"/>
    <col width="4" customWidth="1" min="4" max="4"/>
    <col width="18" customWidth="1" min="5" max="5"/>
    <col width="18" customWidth="1" min="6" max="6"/>
    <col width="18" customWidth="1" min="7" max="7"/>
    <col width="14" customWidth="1" min="8" max="8"/>
    <col width="14" customWidth="1" min="9" max="9"/>
    <col width="24" customWidth="1" min="10" max="10"/>
  </cols>
  <sheetData>
    <row r="1" ht="30" customHeight="1">
      <c r="A1" s="13" t="inlineStr">
        <is>
          <t>Overzicht vakantieplanning 2026</t>
        </is>
      </c>
    </row>
    <row r="2"/>
    <row r="3">
      <c r="A3" s="14" t="inlineStr">
        <is>
          <t>Kerncijfers</t>
        </is>
      </c>
      <c r="B3" s="14" t="inlineStr">
        <is>
          <t>Waarde</t>
        </is>
      </c>
    </row>
    <row r="4">
      <c r="A4" s="10" t="inlineStr">
        <is>
          <t>Totaal aantal aanvragen</t>
        </is>
      </c>
      <c r="B4" s="6">
        <f>COUNTA('Vakantieplanning'!$A$2:$A$101)</f>
        <v/>
      </c>
    </row>
    <row r="5">
      <c r="A5" s="12" t="inlineStr">
        <is>
          <t>Totaal aangevraagde werkdagen</t>
        </is>
      </c>
      <c r="B5" s="9">
        <f>SUM('Vakantieplanning'!$H$2:$H$101)</f>
        <v/>
      </c>
    </row>
    <row r="6">
      <c r="A6" s="10" t="inlineStr">
        <is>
          <t>Gemiddeld aantal werkdagen per aanvraag</t>
        </is>
      </c>
      <c r="B6" s="15">
        <f>IFERROR(AVERAGE('Vakantieplanning'!$H$2:$H$101),0)</f>
        <v/>
      </c>
    </row>
    <row r="7">
      <c r="A7" s="12" t="inlineStr">
        <is>
          <t>Aantal goedgekeurde aanvragen</t>
        </is>
      </c>
      <c r="B7" s="9">
        <f>COUNTIF('Vakantieplanning'!$K$2:$K$101,"Goedgekeurd")</f>
        <v/>
      </c>
    </row>
    <row r="8">
      <c r="A8" s="10" t="inlineStr">
        <is>
          <t>Aantal openstaande aanvragen</t>
        </is>
      </c>
      <c r="B8" s="6">
        <f>COUNTIF('Vakantieplanning'!$K$2:$K$101,"Aangevraagd")</f>
        <v/>
      </c>
    </row>
    <row r="9">
      <c r="A9" s="12" t="inlineStr">
        <is>
          <t>Goedkeuringspercentage</t>
        </is>
      </c>
      <c r="B9" s="16">
        <f>IFERROR(COUNTIF('Vakantieplanning'!$K$2:$K$101,"Goedgekeurd")/COUNTA('Vakantieplanning'!$A$2:$A$101),0)</f>
        <v/>
      </c>
    </row>
    <row r="10"/>
    <row r="11"/>
    <row r="12"/>
    <row r="13">
      <c r="A13" s="14" t="inlineStr">
        <is>
          <t>Medewerker</t>
        </is>
      </c>
      <c r="B13" s="14" t="inlineStr">
        <is>
          <t>Totaal opgenomen werkdagen</t>
        </is>
      </c>
      <c r="C13" s="14" t="inlineStr">
        <is>
          <t>Resterend saldo</t>
        </is>
      </c>
      <c r="E13" s="14" t="inlineStr">
        <is>
          <t>Status</t>
        </is>
      </c>
      <c r="F13" s="14" t="inlineStr">
        <is>
          <t>Aantal aanvragen</t>
        </is>
      </c>
      <c r="G13" s="14" t="inlineStr">
        <is>
          <t>Maand</t>
        </is>
      </c>
      <c r="H13" s="14" t="inlineStr">
        <is>
          <t>Startdatum</t>
        </is>
      </c>
      <c r="I13" s="14" t="inlineStr">
        <is>
          <t>Einddatum</t>
        </is>
      </c>
      <c r="J13" s="14" t="inlineStr">
        <is>
          <t>Aangevraagde werkdagen</t>
        </is>
      </c>
    </row>
    <row r="14">
      <c r="A14" s="10">
        <f>IF('Medewerkers'!A2="","",'Medewerkers'!A2)</f>
        <v/>
      </c>
      <c r="B14" s="6">
        <f>IF(A14="","",SUMIF('Vakantieplanning'!$B$2:$B$101,A14,'Vakantieplanning'!$H$2:$H$101))</f>
        <v/>
      </c>
      <c r="C14" s="6">
        <f>IF(A14="","",IFERROR(VLOOKUP(A14,'Medewerkers'!$A$2:$F$101,6,FALSE)-B14,0))</f>
        <v/>
      </c>
      <c r="E14" s="10" t="inlineStr">
        <is>
          <t>Aangevraagd</t>
        </is>
      </c>
      <c r="F14" s="6">
        <f>COUNTIF('Vakantieplanning'!$K$2:$K$101,E14)</f>
        <v/>
      </c>
      <c r="G14" s="10" t="inlineStr">
        <is>
          <t>Januari</t>
        </is>
      </c>
      <c r="H14" s="22" t="n">
        <v>46023</v>
      </c>
      <c r="I14" s="22" t="n">
        <v>46053</v>
      </c>
      <c r="J14" s="6">
        <f>SUMIFS('Vakantieplanning'!$H$2:$H$101,'Vakantieplanning'!$F$2:$F$101,"&gt;="&amp;H14,'Vakantieplanning'!$F$2:$F$101,"&lt;="&amp;I14)</f>
        <v/>
      </c>
    </row>
    <row r="15">
      <c r="A15" s="12">
        <f>IF('Medewerkers'!A3="","",'Medewerkers'!A3)</f>
        <v/>
      </c>
      <c r="B15" s="9">
        <f>IF(A15="","",SUMIF('Vakantieplanning'!$B$2:$B$101,A15,'Vakantieplanning'!$H$2:$H$101))</f>
        <v/>
      </c>
      <c r="C15" s="9">
        <f>IF(A15="","",IFERROR(VLOOKUP(A15,'Medewerkers'!$A$2:$F$101,6,FALSE)-B15,0))</f>
        <v/>
      </c>
      <c r="E15" s="12" t="inlineStr">
        <is>
          <t>Goedgekeurd</t>
        </is>
      </c>
      <c r="F15" s="9">
        <f>COUNTIF('Vakantieplanning'!$K$2:$K$101,E15)</f>
        <v/>
      </c>
      <c r="G15" s="12" t="inlineStr">
        <is>
          <t>Februari</t>
        </is>
      </c>
      <c r="H15" s="23" t="n">
        <v>46054</v>
      </c>
      <c r="I15" s="23" t="n">
        <v>46081</v>
      </c>
      <c r="J15" s="9">
        <f>SUMIFS('Vakantieplanning'!$H$2:$H$101,'Vakantieplanning'!$F$2:$F$101,"&gt;="&amp;H15,'Vakantieplanning'!$F$2:$F$101,"&lt;="&amp;I15)</f>
        <v/>
      </c>
    </row>
    <row r="16">
      <c r="A16" s="10">
        <f>IF('Medewerkers'!A4="","",'Medewerkers'!A4)</f>
        <v/>
      </c>
      <c r="B16" s="6">
        <f>IF(A16="","",SUMIF('Vakantieplanning'!$B$2:$B$101,A16,'Vakantieplanning'!$H$2:$H$101))</f>
        <v/>
      </c>
      <c r="C16" s="6">
        <f>IF(A16="","",IFERROR(VLOOKUP(A16,'Medewerkers'!$A$2:$F$101,6,FALSE)-B16,0))</f>
        <v/>
      </c>
      <c r="E16" s="10" t="inlineStr">
        <is>
          <t>Afgewezen</t>
        </is>
      </c>
      <c r="F16" s="6">
        <f>COUNTIF('Vakantieplanning'!$K$2:$K$101,E16)</f>
        <v/>
      </c>
      <c r="G16" s="10" t="inlineStr">
        <is>
          <t>Maart</t>
        </is>
      </c>
      <c r="H16" s="22" t="n">
        <v>46082</v>
      </c>
      <c r="I16" s="22" t="n">
        <v>46112</v>
      </c>
      <c r="J16" s="6">
        <f>SUMIFS('Vakantieplanning'!$H$2:$H$101,'Vakantieplanning'!$F$2:$F$101,"&gt;="&amp;H16,'Vakantieplanning'!$F$2:$F$101,"&lt;="&amp;I16)</f>
        <v/>
      </c>
    </row>
    <row r="17">
      <c r="A17" s="12">
        <f>IF('Medewerkers'!A5="","",'Medewerkers'!A5)</f>
        <v/>
      </c>
      <c r="B17" s="9">
        <f>IF(A17="","",SUMIF('Vakantieplanning'!$B$2:$B$101,A17,'Vakantieplanning'!$H$2:$H$101))</f>
        <v/>
      </c>
      <c r="C17" s="9">
        <f>IF(A17="","",IFERROR(VLOOKUP(A17,'Medewerkers'!$A$2:$F$101,6,FALSE)-B17,0))</f>
        <v/>
      </c>
      <c r="E17" s="12" t="inlineStr">
        <is>
          <t>Geannuleerd</t>
        </is>
      </c>
      <c r="F17" s="9">
        <f>COUNTIF('Vakantieplanning'!$K$2:$K$101,E17)</f>
        <v/>
      </c>
      <c r="G17" s="12" t="inlineStr">
        <is>
          <t>April</t>
        </is>
      </c>
      <c r="H17" s="23" t="n">
        <v>46113</v>
      </c>
      <c r="I17" s="23" t="n">
        <v>46142</v>
      </c>
      <c r="J17" s="9">
        <f>SUMIFS('Vakantieplanning'!$H$2:$H$101,'Vakantieplanning'!$F$2:$F$101,"&gt;="&amp;H17,'Vakantieplanning'!$F$2:$F$101,"&lt;="&amp;I17)</f>
        <v/>
      </c>
    </row>
    <row r="18">
      <c r="A18" s="10">
        <f>IF('Medewerkers'!A6="","",'Medewerkers'!A6)</f>
        <v/>
      </c>
      <c r="B18" s="6">
        <f>IF(A18="","",SUMIF('Vakantieplanning'!$B$2:$B$101,A18,'Vakantieplanning'!$H$2:$H$101))</f>
        <v/>
      </c>
      <c r="C18" s="6">
        <f>IF(A18="","",IFERROR(VLOOKUP(A18,'Medewerkers'!$A$2:$F$101,6,FALSE)-B18,0))</f>
        <v/>
      </c>
      <c r="G18" s="10" t="inlineStr">
        <is>
          <t>Mei</t>
        </is>
      </c>
      <c r="H18" s="22" t="n">
        <v>46143</v>
      </c>
      <c r="I18" s="22" t="n">
        <v>46173</v>
      </c>
      <c r="J18" s="6">
        <f>SUMIFS('Vakantieplanning'!$H$2:$H$101,'Vakantieplanning'!$F$2:$F$101,"&gt;="&amp;H18,'Vakantieplanning'!$F$2:$F$101,"&lt;="&amp;I18)</f>
        <v/>
      </c>
    </row>
    <row r="19">
      <c r="A19" s="12">
        <f>IF('Medewerkers'!A7="","",'Medewerkers'!A7)</f>
        <v/>
      </c>
      <c r="B19" s="9">
        <f>IF(A19="","",SUMIF('Vakantieplanning'!$B$2:$B$101,A19,'Vakantieplanning'!$H$2:$H$101))</f>
        <v/>
      </c>
      <c r="C19" s="9">
        <f>IF(A19="","",IFERROR(VLOOKUP(A19,'Medewerkers'!$A$2:$F$101,6,FALSE)-B19,0))</f>
        <v/>
      </c>
      <c r="G19" s="12" t="inlineStr">
        <is>
          <t>Juni</t>
        </is>
      </c>
      <c r="H19" s="23" t="n">
        <v>46174</v>
      </c>
      <c r="I19" s="23" t="n">
        <v>46203</v>
      </c>
      <c r="J19" s="9">
        <f>SUMIFS('Vakantieplanning'!$H$2:$H$101,'Vakantieplanning'!$F$2:$F$101,"&gt;="&amp;H19,'Vakantieplanning'!$F$2:$F$101,"&lt;="&amp;I19)</f>
        <v/>
      </c>
    </row>
    <row r="20">
      <c r="A20" s="10">
        <f>IF('Medewerkers'!A8="","",'Medewerkers'!A8)</f>
        <v/>
      </c>
      <c r="B20" s="6">
        <f>IF(A20="","",SUMIF('Vakantieplanning'!$B$2:$B$101,A20,'Vakantieplanning'!$H$2:$H$101))</f>
        <v/>
      </c>
      <c r="C20" s="6">
        <f>IF(A20="","",IFERROR(VLOOKUP(A20,'Medewerkers'!$A$2:$F$101,6,FALSE)-B20,0))</f>
        <v/>
      </c>
      <c r="G20" s="10" t="inlineStr">
        <is>
          <t>Juli</t>
        </is>
      </c>
      <c r="H20" s="22" t="n">
        <v>46204</v>
      </c>
      <c r="I20" s="22" t="n">
        <v>46234</v>
      </c>
      <c r="J20" s="6">
        <f>SUMIFS('Vakantieplanning'!$H$2:$H$101,'Vakantieplanning'!$F$2:$F$101,"&gt;="&amp;H20,'Vakantieplanning'!$F$2:$F$101,"&lt;="&amp;I20)</f>
        <v/>
      </c>
    </row>
    <row r="21">
      <c r="A21" s="12">
        <f>IF('Medewerkers'!A9="","",'Medewerkers'!A9)</f>
        <v/>
      </c>
      <c r="B21" s="9">
        <f>IF(A21="","",SUMIF('Vakantieplanning'!$B$2:$B$101,A21,'Vakantieplanning'!$H$2:$H$101))</f>
        <v/>
      </c>
      <c r="C21" s="9">
        <f>IF(A21="","",IFERROR(VLOOKUP(A21,'Medewerkers'!$A$2:$F$101,6,FALSE)-B21,0))</f>
        <v/>
      </c>
      <c r="G21" s="12" t="inlineStr">
        <is>
          <t>Augustus</t>
        </is>
      </c>
      <c r="H21" s="23" t="n">
        <v>46235</v>
      </c>
      <c r="I21" s="23" t="n">
        <v>46265</v>
      </c>
      <c r="J21" s="9">
        <f>SUMIFS('Vakantieplanning'!$H$2:$H$101,'Vakantieplanning'!$F$2:$F$101,"&gt;="&amp;H21,'Vakantieplanning'!$F$2:$F$101,"&lt;="&amp;I21)</f>
        <v/>
      </c>
    </row>
    <row r="22">
      <c r="A22" s="10">
        <f>IF('Medewerkers'!A10="","",'Medewerkers'!A10)</f>
        <v/>
      </c>
      <c r="B22" s="6">
        <f>IF(A22="","",SUMIF('Vakantieplanning'!$B$2:$B$101,A22,'Vakantieplanning'!$H$2:$H$101))</f>
        <v/>
      </c>
      <c r="C22" s="6">
        <f>IF(A22="","",IFERROR(VLOOKUP(A22,'Medewerkers'!$A$2:$F$101,6,FALSE)-B22,0))</f>
        <v/>
      </c>
      <c r="G22" s="10" t="inlineStr">
        <is>
          <t>September</t>
        </is>
      </c>
      <c r="H22" s="22" t="n">
        <v>46266</v>
      </c>
      <c r="I22" s="22" t="n">
        <v>46295</v>
      </c>
      <c r="J22" s="6">
        <f>SUMIFS('Vakantieplanning'!$H$2:$H$101,'Vakantieplanning'!$F$2:$F$101,"&gt;="&amp;H22,'Vakantieplanning'!$F$2:$F$101,"&lt;="&amp;I22)</f>
        <v/>
      </c>
    </row>
    <row r="23">
      <c r="A23" s="12">
        <f>IF('Medewerkers'!A11="","",'Medewerkers'!A11)</f>
        <v/>
      </c>
      <c r="B23" s="9">
        <f>IF(A23="","",SUMIF('Vakantieplanning'!$B$2:$B$101,A23,'Vakantieplanning'!$H$2:$H$101))</f>
        <v/>
      </c>
      <c r="C23" s="9">
        <f>IF(A23="","",IFERROR(VLOOKUP(A23,'Medewerkers'!$A$2:$F$101,6,FALSE)-B23,0))</f>
        <v/>
      </c>
      <c r="G23" s="12" t="inlineStr">
        <is>
          <t>Oktober</t>
        </is>
      </c>
      <c r="H23" s="23" t="n">
        <v>46296</v>
      </c>
      <c r="I23" s="23" t="n">
        <v>46326</v>
      </c>
      <c r="J23" s="9">
        <f>SUMIFS('Vakantieplanning'!$H$2:$H$101,'Vakantieplanning'!$F$2:$F$101,"&gt;="&amp;H23,'Vakantieplanning'!$F$2:$F$101,"&lt;="&amp;I23)</f>
        <v/>
      </c>
    </row>
    <row r="24">
      <c r="A24" s="10">
        <f>IF('Medewerkers'!A12="","",'Medewerkers'!A12)</f>
        <v/>
      </c>
      <c r="B24" s="6">
        <f>IF(A24="","",SUMIF('Vakantieplanning'!$B$2:$B$101,A24,'Vakantieplanning'!$H$2:$H$101))</f>
        <v/>
      </c>
      <c r="C24" s="6">
        <f>IF(A24="","",IFERROR(VLOOKUP(A24,'Medewerkers'!$A$2:$F$101,6,FALSE)-B24,0))</f>
        <v/>
      </c>
      <c r="G24" s="10" t="inlineStr">
        <is>
          <t>November</t>
        </is>
      </c>
      <c r="H24" s="22" t="n">
        <v>46327</v>
      </c>
      <c r="I24" s="22" t="n">
        <v>46356</v>
      </c>
      <c r="J24" s="6">
        <f>SUMIFS('Vakantieplanning'!$H$2:$H$101,'Vakantieplanning'!$F$2:$F$101,"&gt;="&amp;H24,'Vakantieplanning'!$F$2:$F$101,"&lt;="&amp;I24)</f>
        <v/>
      </c>
    </row>
    <row r="25">
      <c r="A25" s="12">
        <f>IF('Medewerkers'!A13="","",'Medewerkers'!A13)</f>
        <v/>
      </c>
      <c r="B25" s="9">
        <f>IF(A25="","",SUMIF('Vakantieplanning'!$B$2:$B$101,A25,'Vakantieplanning'!$H$2:$H$101))</f>
        <v/>
      </c>
      <c r="C25" s="9">
        <f>IF(A25="","",IFERROR(VLOOKUP(A25,'Medewerkers'!$A$2:$F$101,6,FALSE)-B25,0))</f>
        <v/>
      </c>
      <c r="G25" s="12" t="inlineStr">
        <is>
          <t>December</t>
        </is>
      </c>
      <c r="H25" s="23" t="n">
        <v>46357</v>
      </c>
      <c r="I25" s="23" t="n">
        <v>46387</v>
      </c>
      <c r="J25" s="9">
        <f>SUMIFS('Vakantieplanning'!$H$2:$H$101,'Vakantieplanning'!$F$2:$F$101,"&gt;="&amp;H25,'Vakantieplanning'!$F$2:$F$101,"&lt;="&amp;I25)</f>
        <v/>
      </c>
    </row>
    <row r="26">
      <c r="A26" s="10">
        <f>IF('Medewerkers'!A14="","",'Medewerkers'!A14)</f>
        <v/>
      </c>
      <c r="B26" s="6">
        <f>IF(A26="","",SUMIF('Vakantieplanning'!$B$2:$B$101,A26,'Vakantieplanning'!$H$2:$H$101))</f>
        <v/>
      </c>
      <c r="C26" s="6">
        <f>IF(A26="","",IFERROR(VLOOKUP(A26,'Medewerkers'!$A$2:$F$101,6,FALSE)-B26,0))</f>
        <v/>
      </c>
    </row>
    <row r="27">
      <c r="A27" s="12">
        <f>IF('Medewerkers'!A15="","",'Medewerkers'!A15)</f>
        <v/>
      </c>
      <c r="B27" s="9">
        <f>IF(A27="","",SUMIF('Vakantieplanning'!$B$2:$B$101,A27,'Vakantieplanning'!$H$2:$H$101))</f>
        <v/>
      </c>
      <c r="C27" s="9">
        <f>IF(A27="","",IFERROR(VLOOKUP(A27,'Medewerkers'!$A$2:$F$101,6,FALSE)-B27,0))</f>
        <v/>
      </c>
    </row>
    <row r="28">
      <c r="A28" s="10">
        <f>IF('Medewerkers'!A16="","",'Medewerkers'!A16)</f>
        <v/>
      </c>
      <c r="B28" s="6">
        <f>IF(A28="","",SUMIF('Vakantieplanning'!$B$2:$B$101,A28,'Vakantieplanning'!$H$2:$H$101))</f>
        <v/>
      </c>
      <c r="C28" s="6">
        <f>IF(A28="","",IFERROR(VLOOKUP(A28,'Medewerkers'!$A$2:$F$101,6,FALSE)-B28,0))</f>
        <v/>
      </c>
    </row>
    <row r="29">
      <c r="A29" s="12">
        <f>IF('Medewerkers'!A17="","",'Medewerkers'!A17)</f>
        <v/>
      </c>
      <c r="B29" s="9">
        <f>IF(A29="","",SUMIF('Vakantieplanning'!$B$2:$B$101,A29,'Vakantieplanning'!$H$2:$H$101))</f>
        <v/>
      </c>
      <c r="C29" s="9">
        <f>IF(A29="","",IFERROR(VLOOKUP(A29,'Medewerkers'!$A$2:$F$101,6,FALSE)-B29,0))</f>
        <v/>
      </c>
    </row>
    <row r="30">
      <c r="A30" s="10">
        <f>IF('Medewerkers'!A18="","",'Medewerkers'!A18)</f>
        <v/>
      </c>
      <c r="B30" s="6">
        <f>IF(A30="","",SUMIF('Vakantieplanning'!$B$2:$B$101,A30,'Vakantieplanning'!$H$2:$H$101))</f>
        <v/>
      </c>
      <c r="C30" s="6">
        <f>IF(A30="","",IFERROR(VLOOKUP(A30,'Medewerkers'!$A$2:$F$101,6,FALSE)-B30,0))</f>
        <v/>
      </c>
    </row>
    <row r="31">
      <c r="A31" s="12">
        <f>IF('Medewerkers'!A19="","",'Medewerkers'!A19)</f>
        <v/>
      </c>
      <c r="B31" s="9">
        <f>IF(A31="","",SUMIF('Vakantieplanning'!$B$2:$B$101,A31,'Vakantieplanning'!$H$2:$H$101))</f>
        <v/>
      </c>
      <c r="C31" s="9">
        <f>IF(A31="","",IFERROR(VLOOKUP(A31,'Medewerkers'!$A$2:$F$101,6,FALSE)-B31,0))</f>
        <v/>
      </c>
    </row>
    <row r="32">
      <c r="A32" s="10">
        <f>IF('Medewerkers'!A20="","",'Medewerkers'!A20)</f>
        <v/>
      </c>
      <c r="B32" s="6">
        <f>IF(A32="","",SUMIF('Vakantieplanning'!$B$2:$B$101,A32,'Vakantieplanning'!$H$2:$H$101))</f>
        <v/>
      </c>
      <c r="C32" s="6">
        <f>IF(A32="","",IFERROR(VLOOKUP(A32,'Medewerkers'!$A$2:$F$101,6,FALSE)-B32,0))</f>
        <v/>
      </c>
    </row>
    <row r="33">
      <c r="A33" s="12">
        <f>IF('Medewerkers'!A21="","",'Medewerkers'!A21)</f>
        <v/>
      </c>
      <c r="B33" s="9">
        <f>IF(A33="","",SUMIF('Vakantieplanning'!$B$2:$B$101,A33,'Vakantieplanning'!$H$2:$H$101))</f>
        <v/>
      </c>
      <c r="C33" s="9">
        <f>IF(A33="","",IFERROR(VLOOKUP(A33,'Medewerkers'!$A$2:$F$101,6,FALSE)-B33,0))</f>
        <v/>
      </c>
    </row>
    <row r="34">
      <c r="A34" s="10">
        <f>IF('Medewerkers'!A22="","",'Medewerkers'!A22)</f>
        <v/>
      </c>
      <c r="B34" s="6">
        <f>IF(A34="","",SUMIF('Vakantieplanning'!$B$2:$B$101,A34,'Vakantieplanning'!$H$2:$H$101))</f>
        <v/>
      </c>
      <c r="C34" s="6">
        <f>IF(A34="","",IFERROR(VLOOKUP(A34,'Medewerkers'!$A$2:$F$101,6,FALSE)-B34,0))</f>
        <v/>
      </c>
    </row>
    <row r="35">
      <c r="A35" s="12">
        <f>IF('Medewerkers'!A23="","",'Medewerkers'!A23)</f>
        <v/>
      </c>
      <c r="B35" s="9">
        <f>IF(A35="","",SUMIF('Vakantieplanning'!$B$2:$B$101,A35,'Vakantieplanning'!$H$2:$H$101))</f>
        <v/>
      </c>
      <c r="C35" s="9">
        <f>IF(A35="","",IFERROR(VLOOKUP(A35,'Medewerkers'!$A$2:$F$101,6,FALSE)-B35,0))</f>
        <v/>
      </c>
    </row>
    <row r="36">
      <c r="A36" s="10">
        <f>IF('Medewerkers'!A24="","",'Medewerkers'!A24)</f>
        <v/>
      </c>
      <c r="B36" s="6">
        <f>IF(A36="","",SUMIF('Vakantieplanning'!$B$2:$B$101,A36,'Vakantieplanning'!$H$2:$H$101))</f>
        <v/>
      </c>
      <c r="C36" s="6">
        <f>IF(A36="","",IFERROR(VLOOKUP(A36,'Medewerkers'!$A$2:$F$101,6,FALSE)-B36,0))</f>
        <v/>
      </c>
    </row>
    <row r="37">
      <c r="A37" s="12">
        <f>IF('Medewerkers'!A25="","",'Medewerkers'!A25)</f>
        <v/>
      </c>
      <c r="B37" s="9">
        <f>IF(A37="","",SUMIF('Vakantieplanning'!$B$2:$B$101,A37,'Vakantieplanning'!$H$2:$H$101))</f>
        <v/>
      </c>
      <c r="C37" s="9">
        <f>IF(A37="","",IFERROR(VLOOKUP(A37,'Medewerkers'!$A$2:$F$101,6,FALSE)-B37,0))</f>
        <v/>
      </c>
    </row>
    <row r="38">
      <c r="A38" s="10">
        <f>IF('Medewerkers'!A26="","",'Medewerkers'!A26)</f>
        <v/>
      </c>
      <c r="B38" s="6">
        <f>IF(A38="","",SUMIF('Vakantieplanning'!$B$2:$B$101,A38,'Vakantieplanning'!$H$2:$H$101))</f>
        <v/>
      </c>
      <c r="C38" s="6">
        <f>IF(A38="","",IFERROR(VLOOKUP(A38,'Medewerkers'!$A$2:$F$101,6,FALSE)-B38,0))</f>
        <v/>
      </c>
    </row>
    <row r="39">
      <c r="A39" s="12">
        <f>IF('Medewerkers'!A27="","",'Medewerkers'!A27)</f>
        <v/>
      </c>
      <c r="B39" s="9">
        <f>IF(A39="","",SUMIF('Vakantieplanning'!$B$2:$B$101,A39,'Vakantieplanning'!$H$2:$H$101))</f>
        <v/>
      </c>
      <c r="C39" s="9">
        <f>IF(A39="","",IFERROR(VLOOKUP(A39,'Medewerkers'!$A$2:$F$101,6,FALSE)-B39,0))</f>
        <v/>
      </c>
    </row>
    <row r="40">
      <c r="A40" s="10">
        <f>IF('Medewerkers'!A28="","",'Medewerkers'!A28)</f>
        <v/>
      </c>
      <c r="B40" s="6">
        <f>IF(A40="","",SUMIF('Vakantieplanning'!$B$2:$B$101,A40,'Vakantieplanning'!$H$2:$H$101))</f>
        <v/>
      </c>
      <c r="C40" s="6">
        <f>IF(A40="","",IFERROR(VLOOKUP(A40,'Medewerkers'!$A$2:$F$101,6,FALSE)-B40,0))</f>
        <v/>
      </c>
    </row>
    <row r="41">
      <c r="A41" s="12">
        <f>IF('Medewerkers'!A29="","",'Medewerkers'!A29)</f>
        <v/>
      </c>
      <c r="B41" s="9">
        <f>IF(A41="","",SUMIF('Vakantieplanning'!$B$2:$B$101,A41,'Vakantieplanning'!$H$2:$H$101))</f>
        <v/>
      </c>
      <c r="C41" s="9">
        <f>IF(A41="","",IFERROR(VLOOKUP(A41,'Medewerkers'!$A$2:$F$101,6,FALSE)-B41,0))</f>
        <v/>
      </c>
    </row>
    <row r="42">
      <c r="A42" s="10">
        <f>IF('Medewerkers'!A30="","",'Medewerkers'!A30)</f>
        <v/>
      </c>
      <c r="B42" s="6">
        <f>IF(A42="","",SUMIF('Vakantieplanning'!$B$2:$B$101,A42,'Vakantieplanning'!$H$2:$H$101))</f>
        <v/>
      </c>
      <c r="C42" s="6">
        <f>IF(A42="","",IFERROR(VLOOKUP(A42,'Medewerkers'!$A$2:$F$101,6,FALSE)-B42,0))</f>
        <v/>
      </c>
    </row>
    <row r="43">
      <c r="A43" s="12">
        <f>IF('Medewerkers'!A31="","",'Medewerkers'!A31)</f>
        <v/>
      </c>
      <c r="B43" s="9">
        <f>IF(A43="","",SUMIF('Vakantieplanning'!$B$2:$B$101,A43,'Vakantieplanning'!$H$2:$H$101))</f>
        <v/>
      </c>
      <c r="C43" s="9">
        <f>IF(A43="","",IFERROR(VLOOKUP(A43,'Medewerkers'!$A$2:$F$101,6,FALSE)-B43,0))</f>
        <v/>
      </c>
    </row>
    <row r="44">
      <c r="A44" s="10">
        <f>IF('Medewerkers'!A32="","",'Medewerkers'!A32)</f>
        <v/>
      </c>
      <c r="B44" s="6">
        <f>IF(A44="","",SUMIF('Vakantieplanning'!$B$2:$B$101,A44,'Vakantieplanning'!$H$2:$H$101))</f>
        <v/>
      </c>
      <c r="C44" s="6">
        <f>IF(A44="","",IFERROR(VLOOKUP(A44,'Medewerkers'!$A$2:$F$101,6,FALSE)-B44,0))</f>
        <v/>
      </c>
    </row>
    <row r="45">
      <c r="A45" s="12">
        <f>IF('Medewerkers'!A33="","",'Medewerkers'!A33)</f>
        <v/>
      </c>
      <c r="B45" s="9">
        <f>IF(A45="","",SUMIF('Vakantieplanning'!$B$2:$B$101,A45,'Vakantieplanning'!$H$2:$H$101))</f>
        <v/>
      </c>
      <c r="C45" s="9">
        <f>IF(A45="","",IFERROR(VLOOKUP(A45,'Medewerkers'!$A$2:$F$101,6,FALSE)-B45,0))</f>
        <v/>
      </c>
    </row>
    <row r="46">
      <c r="A46" s="10">
        <f>IF('Medewerkers'!A34="","",'Medewerkers'!A34)</f>
        <v/>
      </c>
      <c r="B46" s="6">
        <f>IF(A46="","",SUMIF('Vakantieplanning'!$B$2:$B$101,A46,'Vakantieplanning'!$H$2:$H$101))</f>
        <v/>
      </c>
      <c r="C46" s="6">
        <f>IF(A46="","",IFERROR(VLOOKUP(A46,'Medewerkers'!$A$2:$F$101,6,FALSE)-B46,0))</f>
        <v/>
      </c>
    </row>
    <row r="47">
      <c r="A47" s="12">
        <f>IF('Medewerkers'!A35="","",'Medewerkers'!A35)</f>
        <v/>
      </c>
      <c r="B47" s="9">
        <f>IF(A47="","",SUMIF('Vakantieplanning'!$B$2:$B$101,A47,'Vakantieplanning'!$H$2:$H$101))</f>
        <v/>
      </c>
      <c r="C47" s="9">
        <f>IF(A47="","",IFERROR(VLOOKUP(A47,'Medewerkers'!$A$2:$F$101,6,FALSE)-B47,0))</f>
        <v/>
      </c>
    </row>
    <row r="48">
      <c r="A48" s="10">
        <f>IF('Medewerkers'!A36="","",'Medewerkers'!A36)</f>
        <v/>
      </c>
      <c r="B48" s="6">
        <f>IF(A48="","",SUMIF('Vakantieplanning'!$B$2:$B$101,A48,'Vakantieplanning'!$H$2:$H$101))</f>
        <v/>
      </c>
      <c r="C48" s="6">
        <f>IF(A48="","",IFERROR(VLOOKUP(A48,'Medewerkers'!$A$2:$F$101,6,FALSE)-B48,0))</f>
        <v/>
      </c>
    </row>
    <row r="49">
      <c r="A49" s="12">
        <f>IF('Medewerkers'!A37="","",'Medewerkers'!A37)</f>
        <v/>
      </c>
      <c r="B49" s="9">
        <f>IF(A49="","",SUMIF('Vakantieplanning'!$B$2:$B$101,A49,'Vakantieplanning'!$H$2:$H$101))</f>
        <v/>
      </c>
      <c r="C49" s="9">
        <f>IF(A49="","",IFERROR(VLOOKUP(A49,'Medewerkers'!$A$2:$F$101,6,FALSE)-B49,0))</f>
        <v/>
      </c>
    </row>
    <row r="50">
      <c r="A50" s="10">
        <f>IF('Medewerkers'!A38="","",'Medewerkers'!A38)</f>
        <v/>
      </c>
      <c r="B50" s="6">
        <f>IF(A50="","",SUMIF('Vakantieplanning'!$B$2:$B$101,A50,'Vakantieplanning'!$H$2:$H$101))</f>
        <v/>
      </c>
      <c r="C50" s="6">
        <f>IF(A50="","",IFERROR(VLOOKUP(A50,'Medewerkers'!$A$2:$F$101,6,FALSE)-B50,0))</f>
        <v/>
      </c>
    </row>
    <row r="51">
      <c r="A51" s="12">
        <f>IF('Medewerkers'!A39="","",'Medewerkers'!A39)</f>
        <v/>
      </c>
      <c r="B51" s="9">
        <f>IF(A51="","",SUMIF('Vakantieplanning'!$B$2:$B$101,A51,'Vakantieplanning'!$H$2:$H$101))</f>
        <v/>
      </c>
      <c r="C51" s="9">
        <f>IF(A51="","",IFERROR(VLOOKUP(A51,'Medewerkers'!$A$2:$F$101,6,FALSE)-B51,0))</f>
        <v/>
      </c>
    </row>
    <row r="52">
      <c r="A52" s="10">
        <f>IF('Medewerkers'!A40="","",'Medewerkers'!A40)</f>
        <v/>
      </c>
      <c r="B52" s="6">
        <f>IF(A52="","",SUMIF('Vakantieplanning'!$B$2:$B$101,A52,'Vakantieplanning'!$H$2:$H$101))</f>
        <v/>
      </c>
      <c r="C52" s="6">
        <f>IF(A52="","",IFERROR(VLOOKUP(A52,'Medewerkers'!$A$2:$F$101,6,FALSE)-B52,0))</f>
        <v/>
      </c>
    </row>
    <row r="53">
      <c r="A53" s="12">
        <f>IF('Medewerkers'!A41="","",'Medewerkers'!A41)</f>
        <v/>
      </c>
      <c r="B53" s="9">
        <f>IF(A53="","",SUMIF('Vakantieplanning'!$B$2:$B$101,A53,'Vakantieplanning'!$H$2:$H$101))</f>
        <v/>
      </c>
      <c r="C53" s="9">
        <f>IF(A53="","",IFERROR(VLOOKUP(A53,'Medewerkers'!$A$2:$F$101,6,FALSE)-B53,0))</f>
        <v/>
      </c>
    </row>
    <row r="54">
      <c r="A54" s="10">
        <f>IF('Medewerkers'!A42="","",'Medewerkers'!A42)</f>
        <v/>
      </c>
      <c r="B54" s="6">
        <f>IF(A54="","",SUMIF('Vakantieplanning'!$B$2:$B$101,A54,'Vakantieplanning'!$H$2:$H$101))</f>
        <v/>
      </c>
      <c r="C54" s="6">
        <f>IF(A54="","",IFERROR(VLOOKUP(A54,'Medewerkers'!$A$2:$F$101,6,FALSE)-B54,0))</f>
        <v/>
      </c>
    </row>
    <row r="55">
      <c r="A55" s="12">
        <f>IF('Medewerkers'!A43="","",'Medewerkers'!A43)</f>
        <v/>
      </c>
      <c r="B55" s="9">
        <f>IF(A55="","",SUMIF('Vakantieplanning'!$B$2:$B$101,A55,'Vakantieplanning'!$H$2:$H$101))</f>
        <v/>
      </c>
      <c r="C55" s="9">
        <f>IF(A55="","",IFERROR(VLOOKUP(A55,'Medewerkers'!$A$2:$F$101,6,FALSE)-B55,0))</f>
        <v/>
      </c>
    </row>
    <row r="56">
      <c r="A56" s="10">
        <f>IF('Medewerkers'!A44="","",'Medewerkers'!A44)</f>
        <v/>
      </c>
      <c r="B56" s="6">
        <f>IF(A56="","",SUMIF('Vakantieplanning'!$B$2:$B$101,A56,'Vakantieplanning'!$H$2:$H$101))</f>
        <v/>
      </c>
      <c r="C56" s="6">
        <f>IF(A56="","",IFERROR(VLOOKUP(A56,'Medewerkers'!$A$2:$F$101,6,FALSE)-B56,0))</f>
        <v/>
      </c>
    </row>
    <row r="57">
      <c r="A57" s="12">
        <f>IF('Medewerkers'!A45="","",'Medewerkers'!A45)</f>
        <v/>
      </c>
      <c r="B57" s="9">
        <f>IF(A57="","",SUMIF('Vakantieplanning'!$B$2:$B$101,A57,'Vakantieplanning'!$H$2:$H$101))</f>
        <v/>
      </c>
      <c r="C57" s="9">
        <f>IF(A57="","",IFERROR(VLOOKUP(A57,'Medewerkers'!$A$2:$F$101,6,FALSE)-B57,0))</f>
        <v/>
      </c>
    </row>
    <row r="58">
      <c r="A58" s="10">
        <f>IF('Medewerkers'!A46="","",'Medewerkers'!A46)</f>
        <v/>
      </c>
      <c r="B58" s="6">
        <f>IF(A58="","",SUMIF('Vakantieplanning'!$B$2:$B$101,A58,'Vakantieplanning'!$H$2:$H$101))</f>
        <v/>
      </c>
      <c r="C58" s="6">
        <f>IF(A58="","",IFERROR(VLOOKUP(A58,'Medewerkers'!$A$2:$F$101,6,FALSE)-B58,0))</f>
        <v/>
      </c>
    </row>
    <row r="59">
      <c r="A59" s="12">
        <f>IF('Medewerkers'!A47="","",'Medewerkers'!A47)</f>
        <v/>
      </c>
      <c r="B59" s="9">
        <f>IF(A59="","",SUMIF('Vakantieplanning'!$B$2:$B$101,A59,'Vakantieplanning'!$H$2:$H$101))</f>
        <v/>
      </c>
      <c r="C59" s="9">
        <f>IF(A59="","",IFERROR(VLOOKUP(A59,'Medewerkers'!$A$2:$F$101,6,FALSE)-B59,0))</f>
        <v/>
      </c>
    </row>
    <row r="60">
      <c r="A60" s="10">
        <f>IF('Medewerkers'!A48="","",'Medewerkers'!A48)</f>
        <v/>
      </c>
      <c r="B60" s="6">
        <f>IF(A60="","",SUMIF('Vakantieplanning'!$B$2:$B$101,A60,'Vakantieplanning'!$H$2:$H$101))</f>
        <v/>
      </c>
      <c r="C60" s="6">
        <f>IF(A60="","",IFERROR(VLOOKUP(A60,'Medewerkers'!$A$2:$F$101,6,FALSE)-B60,0))</f>
        <v/>
      </c>
    </row>
    <row r="61">
      <c r="A61" s="12">
        <f>IF('Medewerkers'!A49="","",'Medewerkers'!A49)</f>
        <v/>
      </c>
      <c r="B61" s="9">
        <f>IF(A61="","",SUMIF('Vakantieplanning'!$B$2:$B$101,A61,'Vakantieplanning'!$H$2:$H$101))</f>
        <v/>
      </c>
      <c r="C61" s="9">
        <f>IF(A61="","",IFERROR(VLOOKUP(A61,'Medewerkers'!$A$2:$F$101,6,FALSE)-B61,0))</f>
        <v/>
      </c>
    </row>
    <row r="62">
      <c r="A62" s="10">
        <f>IF('Medewerkers'!A50="","",'Medewerkers'!A50)</f>
        <v/>
      </c>
      <c r="B62" s="6">
        <f>IF(A62="","",SUMIF('Vakantieplanning'!$B$2:$B$101,A62,'Vakantieplanning'!$H$2:$H$101))</f>
        <v/>
      </c>
      <c r="C62" s="6">
        <f>IF(A62="","",IFERROR(VLOOKUP(A62,'Medewerkers'!$A$2:$F$101,6,FALSE)-B62,0))</f>
        <v/>
      </c>
    </row>
    <row r="63">
      <c r="A63" s="12">
        <f>IF('Medewerkers'!A51="","",'Medewerkers'!A51)</f>
        <v/>
      </c>
      <c r="B63" s="9">
        <f>IF(A63="","",SUMIF('Vakantieplanning'!$B$2:$B$101,A63,'Vakantieplanning'!$H$2:$H$101))</f>
        <v/>
      </c>
      <c r="C63" s="9">
        <f>IF(A63="","",IFERROR(VLOOKUP(A63,'Medewerkers'!$A$2:$F$101,6,FALSE)-B63,0))</f>
        <v/>
      </c>
    </row>
    <row r="64">
      <c r="A64" s="10">
        <f>IF('Medewerkers'!A52="","",'Medewerkers'!A52)</f>
        <v/>
      </c>
      <c r="B64" s="6">
        <f>IF(A64="","",SUMIF('Vakantieplanning'!$B$2:$B$101,A64,'Vakantieplanning'!$H$2:$H$101))</f>
        <v/>
      </c>
      <c r="C64" s="6">
        <f>IF(A64="","",IFERROR(VLOOKUP(A64,'Medewerkers'!$A$2:$F$101,6,FALSE)-B64,0))</f>
        <v/>
      </c>
    </row>
    <row r="65">
      <c r="A65" s="12">
        <f>IF('Medewerkers'!A53="","",'Medewerkers'!A53)</f>
        <v/>
      </c>
      <c r="B65" s="9">
        <f>IF(A65="","",SUMIF('Vakantieplanning'!$B$2:$B$101,A65,'Vakantieplanning'!$H$2:$H$101))</f>
        <v/>
      </c>
      <c r="C65" s="9">
        <f>IF(A65="","",IFERROR(VLOOKUP(A65,'Medewerkers'!$A$2:$F$101,6,FALSE)-B65,0))</f>
        <v/>
      </c>
    </row>
    <row r="66">
      <c r="A66" s="10">
        <f>IF('Medewerkers'!A54="","",'Medewerkers'!A54)</f>
        <v/>
      </c>
      <c r="B66" s="6">
        <f>IF(A66="","",SUMIF('Vakantieplanning'!$B$2:$B$101,A66,'Vakantieplanning'!$H$2:$H$101))</f>
        <v/>
      </c>
      <c r="C66" s="6">
        <f>IF(A66="","",IFERROR(VLOOKUP(A66,'Medewerkers'!$A$2:$F$101,6,FALSE)-B66,0))</f>
        <v/>
      </c>
    </row>
    <row r="67">
      <c r="A67" s="12">
        <f>IF('Medewerkers'!A55="","",'Medewerkers'!A55)</f>
        <v/>
      </c>
      <c r="B67" s="9">
        <f>IF(A67="","",SUMIF('Vakantieplanning'!$B$2:$B$101,A67,'Vakantieplanning'!$H$2:$H$101))</f>
        <v/>
      </c>
      <c r="C67" s="9">
        <f>IF(A67="","",IFERROR(VLOOKUP(A67,'Medewerkers'!$A$2:$F$101,6,FALSE)-B67,0))</f>
        <v/>
      </c>
    </row>
    <row r="68">
      <c r="A68" s="10">
        <f>IF('Medewerkers'!A56="","",'Medewerkers'!A56)</f>
        <v/>
      </c>
      <c r="B68" s="6">
        <f>IF(A68="","",SUMIF('Vakantieplanning'!$B$2:$B$101,A68,'Vakantieplanning'!$H$2:$H$101))</f>
        <v/>
      </c>
      <c r="C68" s="6">
        <f>IF(A68="","",IFERROR(VLOOKUP(A68,'Medewerkers'!$A$2:$F$101,6,FALSE)-B68,0))</f>
        <v/>
      </c>
    </row>
    <row r="69">
      <c r="A69" s="12">
        <f>IF('Medewerkers'!A57="","",'Medewerkers'!A57)</f>
        <v/>
      </c>
      <c r="B69" s="9">
        <f>IF(A69="","",SUMIF('Vakantieplanning'!$B$2:$B$101,A69,'Vakantieplanning'!$H$2:$H$101))</f>
        <v/>
      </c>
      <c r="C69" s="9">
        <f>IF(A69="","",IFERROR(VLOOKUP(A69,'Medewerkers'!$A$2:$F$101,6,FALSE)-B69,0))</f>
        <v/>
      </c>
    </row>
    <row r="70">
      <c r="A70" s="10">
        <f>IF('Medewerkers'!A58="","",'Medewerkers'!A58)</f>
        <v/>
      </c>
      <c r="B70" s="6">
        <f>IF(A70="","",SUMIF('Vakantieplanning'!$B$2:$B$101,A70,'Vakantieplanning'!$H$2:$H$101))</f>
        <v/>
      </c>
      <c r="C70" s="6">
        <f>IF(A70="","",IFERROR(VLOOKUP(A70,'Medewerkers'!$A$2:$F$101,6,FALSE)-B70,0))</f>
        <v/>
      </c>
    </row>
    <row r="71">
      <c r="A71" s="12">
        <f>IF('Medewerkers'!A59="","",'Medewerkers'!A59)</f>
        <v/>
      </c>
      <c r="B71" s="9">
        <f>IF(A71="","",SUMIF('Vakantieplanning'!$B$2:$B$101,A71,'Vakantieplanning'!$H$2:$H$101))</f>
        <v/>
      </c>
      <c r="C71" s="9">
        <f>IF(A71="","",IFERROR(VLOOKUP(A71,'Medewerkers'!$A$2:$F$101,6,FALSE)-B71,0))</f>
        <v/>
      </c>
    </row>
    <row r="72">
      <c r="A72" s="10">
        <f>IF('Medewerkers'!A60="","",'Medewerkers'!A60)</f>
        <v/>
      </c>
      <c r="B72" s="6">
        <f>IF(A72="","",SUMIF('Vakantieplanning'!$B$2:$B$101,A72,'Vakantieplanning'!$H$2:$H$101))</f>
        <v/>
      </c>
      <c r="C72" s="6">
        <f>IF(A72="","",IFERROR(VLOOKUP(A72,'Medewerkers'!$A$2:$F$101,6,FALSE)-B72,0))</f>
        <v/>
      </c>
    </row>
    <row r="73">
      <c r="A73" s="12">
        <f>IF('Medewerkers'!A61="","",'Medewerkers'!A61)</f>
        <v/>
      </c>
      <c r="B73" s="9">
        <f>IF(A73="","",SUMIF('Vakantieplanning'!$B$2:$B$101,A73,'Vakantieplanning'!$H$2:$H$101))</f>
        <v/>
      </c>
      <c r="C73" s="9">
        <f>IF(A73="","",IFERROR(VLOOKUP(A73,'Medewerkers'!$A$2:$F$101,6,FALSE)-B73,0))</f>
        <v/>
      </c>
    </row>
    <row r="74">
      <c r="A74" s="10">
        <f>IF('Medewerkers'!A62="","",'Medewerkers'!A62)</f>
        <v/>
      </c>
      <c r="B74" s="6">
        <f>IF(A74="","",SUMIF('Vakantieplanning'!$B$2:$B$101,A74,'Vakantieplanning'!$H$2:$H$101))</f>
        <v/>
      </c>
      <c r="C74" s="6">
        <f>IF(A74="","",IFERROR(VLOOKUP(A74,'Medewerkers'!$A$2:$F$101,6,FALSE)-B74,0))</f>
        <v/>
      </c>
    </row>
    <row r="75">
      <c r="A75" s="12">
        <f>IF('Medewerkers'!A63="","",'Medewerkers'!A63)</f>
        <v/>
      </c>
      <c r="B75" s="9">
        <f>IF(A75="","",SUMIF('Vakantieplanning'!$B$2:$B$101,A75,'Vakantieplanning'!$H$2:$H$101))</f>
        <v/>
      </c>
      <c r="C75" s="9">
        <f>IF(A75="","",IFERROR(VLOOKUP(A75,'Medewerkers'!$A$2:$F$101,6,FALSE)-B75,0))</f>
        <v/>
      </c>
    </row>
    <row r="76">
      <c r="A76" s="10">
        <f>IF('Medewerkers'!A64="","",'Medewerkers'!A64)</f>
        <v/>
      </c>
      <c r="B76" s="6">
        <f>IF(A76="","",SUMIF('Vakantieplanning'!$B$2:$B$101,A76,'Vakantieplanning'!$H$2:$H$101))</f>
        <v/>
      </c>
      <c r="C76" s="6">
        <f>IF(A76="","",IFERROR(VLOOKUP(A76,'Medewerkers'!$A$2:$F$101,6,FALSE)-B76,0))</f>
        <v/>
      </c>
    </row>
    <row r="77">
      <c r="A77" s="12">
        <f>IF('Medewerkers'!A65="","",'Medewerkers'!A65)</f>
        <v/>
      </c>
      <c r="B77" s="9">
        <f>IF(A77="","",SUMIF('Vakantieplanning'!$B$2:$B$101,A77,'Vakantieplanning'!$H$2:$H$101))</f>
        <v/>
      </c>
      <c r="C77" s="9">
        <f>IF(A77="","",IFERROR(VLOOKUP(A77,'Medewerkers'!$A$2:$F$101,6,FALSE)-B77,0))</f>
        <v/>
      </c>
    </row>
    <row r="78">
      <c r="A78" s="10">
        <f>IF('Medewerkers'!A66="","",'Medewerkers'!A66)</f>
        <v/>
      </c>
      <c r="B78" s="6">
        <f>IF(A78="","",SUMIF('Vakantieplanning'!$B$2:$B$101,A78,'Vakantieplanning'!$H$2:$H$101))</f>
        <v/>
      </c>
      <c r="C78" s="6">
        <f>IF(A78="","",IFERROR(VLOOKUP(A78,'Medewerkers'!$A$2:$F$101,6,FALSE)-B78,0))</f>
        <v/>
      </c>
    </row>
    <row r="79">
      <c r="A79" s="12">
        <f>IF('Medewerkers'!A67="","",'Medewerkers'!A67)</f>
        <v/>
      </c>
      <c r="B79" s="9">
        <f>IF(A79="","",SUMIF('Vakantieplanning'!$B$2:$B$101,A79,'Vakantieplanning'!$H$2:$H$101))</f>
        <v/>
      </c>
      <c r="C79" s="9">
        <f>IF(A79="","",IFERROR(VLOOKUP(A79,'Medewerkers'!$A$2:$F$101,6,FALSE)-B79,0))</f>
        <v/>
      </c>
    </row>
    <row r="80">
      <c r="A80" s="10">
        <f>IF('Medewerkers'!A68="","",'Medewerkers'!A68)</f>
        <v/>
      </c>
      <c r="B80" s="6">
        <f>IF(A80="","",SUMIF('Vakantieplanning'!$B$2:$B$101,A80,'Vakantieplanning'!$H$2:$H$101))</f>
        <v/>
      </c>
      <c r="C80" s="6">
        <f>IF(A80="","",IFERROR(VLOOKUP(A80,'Medewerkers'!$A$2:$F$101,6,FALSE)-B80,0))</f>
        <v/>
      </c>
    </row>
    <row r="81">
      <c r="A81" s="12">
        <f>IF('Medewerkers'!A69="","",'Medewerkers'!A69)</f>
        <v/>
      </c>
      <c r="B81" s="9">
        <f>IF(A81="","",SUMIF('Vakantieplanning'!$B$2:$B$101,A81,'Vakantieplanning'!$H$2:$H$101))</f>
        <v/>
      </c>
      <c r="C81" s="9">
        <f>IF(A81="","",IFERROR(VLOOKUP(A81,'Medewerkers'!$A$2:$F$101,6,FALSE)-B81,0))</f>
        <v/>
      </c>
    </row>
    <row r="82">
      <c r="A82" s="10">
        <f>IF('Medewerkers'!A70="","",'Medewerkers'!A70)</f>
        <v/>
      </c>
      <c r="B82" s="6">
        <f>IF(A82="","",SUMIF('Vakantieplanning'!$B$2:$B$101,A82,'Vakantieplanning'!$H$2:$H$101))</f>
        <v/>
      </c>
      <c r="C82" s="6">
        <f>IF(A82="","",IFERROR(VLOOKUP(A82,'Medewerkers'!$A$2:$F$101,6,FALSE)-B82,0))</f>
        <v/>
      </c>
    </row>
    <row r="83">
      <c r="A83" s="12">
        <f>IF('Medewerkers'!A71="","",'Medewerkers'!A71)</f>
        <v/>
      </c>
      <c r="B83" s="9">
        <f>IF(A83="","",SUMIF('Vakantieplanning'!$B$2:$B$101,A83,'Vakantieplanning'!$H$2:$H$101))</f>
        <v/>
      </c>
      <c r="C83" s="9">
        <f>IF(A83="","",IFERROR(VLOOKUP(A83,'Medewerkers'!$A$2:$F$101,6,FALSE)-B83,0))</f>
        <v/>
      </c>
    </row>
    <row r="84">
      <c r="A84" s="10">
        <f>IF('Medewerkers'!A72="","",'Medewerkers'!A72)</f>
        <v/>
      </c>
      <c r="B84" s="6">
        <f>IF(A84="","",SUMIF('Vakantieplanning'!$B$2:$B$101,A84,'Vakantieplanning'!$H$2:$H$101))</f>
        <v/>
      </c>
      <c r="C84" s="6">
        <f>IF(A84="","",IFERROR(VLOOKUP(A84,'Medewerkers'!$A$2:$F$101,6,FALSE)-B84,0))</f>
        <v/>
      </c>
    </row>
    <row r="85">
      <c r="A85" s="12">
        <f>IF('Medewerkers'!A73="","",'Medewerkers'!A73)</f>
        <v/>
      </c>
      <c r="B85" s="9">
        <f>IF(A85="","",SUMIF('Vakantieplanning'!$B$2:$B$101,A85,'Vakantieplanning'!$H$2:$H$101))</f>
        <v/>
      </c>
      <c r="C85" s="9">
        <f>IF(A85="","",IFERROR(VLOOKUP(A85,'Medewerkers'!$A$2:$F$101,6,FALSE)-B85,0))</f>
        <v/>
      </c>
    </row>
    <row r="86">
      <c r="A86" s="10">
        <f>IF('Medewerkers'!A74="","",'Medewerkers'!A74)</f>
        <v/>
      </c>
      <c r="B86" s="6">
        <f>IF(A86="","",SUMIF('Vakantieplanning'!$B$2:$B$101,A86,'Vakantieplanning'!$H$2:$H$101))</f>
        <v/>
      </c>
      <c r="C86" s="6">
        <f>IF(A86="","",IFERROR(VLOOKUP(A86,'Medewerkers'!$A$2:$F$101,6,FALSE)-B86,0))</f>
        <v/>
      </c>
    </row>
    <row r="87">
      <c r="A87" s="12">
        <f>IF('Medewerkers'!A75="","",'Medewerkers'!A75)</f>
        <v/>
      </c>
      <c r="B87" s="9">
        <f>IF(A87="","",SUMIF('Vakantieplanning'!$B$2:$B$101,A87,'Vakantieplanning'!$H$2:$H$101))</f>
        <v/>
      </c>
      <c r="C87" s="9">
        <f>IF(A87="","",IFERROR(VLOOKUP(A87,'Medewerkers'!$A$2:$F$101,6,FALSE)-B87,0))</f>
        <v/>
      </c>
    </row>
    <row r="88">
      <c r="A88" s="10">
        <f>IF('Medewerkers'!A76="","",'Medewerkers'!A76)</f>
        <v/>
      </c>
      <c r="B88" s="6">
        <f>IF(A88="","",SUMIF('Vakantieplanning'!$B$2:$B$101,A88,'Vakantieplanning'!$H$2:$H$101))</f>
        <v/>
      </c>
      <c r="C88" s="6">
        <f>IF(A88="","",IFERROR(VLOOKUP(A88,'Medewerkers'!$A$2:$F$101,6,FALSE)-B88,0))</f>
        <v/>
      </c>
    </row>
    <row r="89">
      <c r="A89" s="12">
        <f>IF('Medewerkers'!A77="","",'Medewerkers'!A77)</f>
        <v/>
      </c>
      <c r="B89" s="9">
        <f>IF(A89="","",SUMIF('Vakantieplanning'!$B$2:$B$101,A89,'Vakantieplanning'!$H$2:$H$101))</f>
        <v/>
      </c>
      <c r="C89" s="9">
        <f>IF(A89="","",IFERROR(VLOOKUP(A89,'Medewerkers'!$A$2:$F$101,6,FALSE)-B89,0))</f>
        <v/>
      </c>
    </row>
    <row r="90">
      <c r="A90" s="10">
        <f>IF('Medewerkers'!A78="","",'Medewerkers'!A78)</f>
        <v/>
      </c>
      <c r="B90" s="6">
        <f>IF(A90="","",SUMIF('Vakantieplanning'!$B$2:$B$101,A90,'Vakantieplanning'!$H$2:$H$101))</f>
        <v/>
      </c>
      <c r="C90" s="6">
        <f>IF(A90="","",IFERROR(VLOOKUP(A90,'Medewerkers'!$A$2:$F$101,6,FALSE)-B90,0))</f>
        <v/>
      </c>
    </row>
    <row r="91">
      <c r="A91" s="12">
        <f>IF('Medewerkers'!A79="","",'Medewerkers'!A79)</f>
        <v/>
      </c>
      <c r="B91" s="9">
        <f>IF(A91="","",SUMIF('Vakantieplanning'!$B$2:$B$101,A91,'Vakantieplanning'!$H$2:$H$101))</f>
        <v/>
      </c>
      <c r="C91" s="9">
        <f>IF(A91="","",IFERROR(VLOOKUP(A91,'Medewerkers'!$A$2:$F$101,6,FALSE)-B91,0))</f>
        <v/>
      </c>
    </row>
    <row r="92">
      <c r="A92" s="10">
        <f>IF('Medewerkers'!A80="","",'Medewerkers'!A80)</f>
        <v/>
      </c>
      <c r="B92" s="6">
        <f>IF(A92="","",SUMIF('Vakantieplanning'!$B$2:$B$101,A92,'Vakantieplanning'!$H$2:$H$101))</f>
        <v/>
      </c>
      <c r="C92" s="6">
        <f>IF(A92="","",IFERROR(VLOOKUP(A92,'Medewerkers'!$A$2:$F$101,6,FALSE)-B92,0))</f>
        <v/>
      </c>
    </row>
    <row r="93">
      <c r="A93" s="12">
        <f>IF('Medewerkers'!A81="","",'Medewerkers'!A81)</f>
        <v/>
      </c>
      <c r="B93" s="9">
        <f>IF(A93="","",SUMIF('Vakantieplanning'!$B$2:$B$101,A93,'Vakantieplanning'!$H$2:$H$101))</f>
        <v/>
      </c>
      <c r="C93" s="9">
        <f>IF(A93="","",IFERROR(VLOOKUP(A93,'Medewerkers'!$A$2:$F$101,6,FALSE)-B93,0))</f>
        <v/>
      </c>
    </row>
    <row r="94">
      <c r="A94" s="10">
        <f>IF('Medewerkers'!A82="","",'Medewerkers'!A82)</f>
        <v/>
      </c>
      <c r="B94" s="6">
        <f>IF(A94="","",SUMIF('Vakantieplanning'!$B$2:$B$101,A94,'Vakantieplanning'!$H$2:$H$101))</f>
        <v/>
      </c>
      <c r="C94" s="6">
        <f>IF(A94="","",IFERROR(VLOOKUP(A94,'Medewerkers'!$A$2:$F$101,6,FALSE)-B94,0))</f>
        <v/>
      </c>
    </row>
    <row r="95">
      <c r="A95" s="12">
        <f>IF('Medewerkers'!A83="","",'Medewerkers'!A83)</f>
        <v/>
      </c>
      <c r="B95" s="9">
        <f>IF(A95="","",SUMIF('Vakantieplanning'!$B$2:$B$101,A95,'Vakantieplanning'!$H$2:$H$101))</f>
        <v/>
      </c>
      <c r="C95" s="9">
        <f>IF(A95="","",IFERROR(VLOOKUP(A95,'Medewerkers'!$A$2:$F$101,6,FALSE)-B95,0))</f>
        <v/>
      </c>
    </row>
    <row r="96">
      <c r="A96" s="10">
        <f>IF('Medewerkers'!A84="","",'Medewerkers'!A84)</f>
        <v/>
      </c>
      <c r="B96" s="6">
        <f>IF(A96="","",SUMIF('Vakantieplanning'!$B$2:$B$101,A96,'Vakantieplanning'!$H$2:$H$101))</f>
        <v/>
      </c>
      <c r="C96" s="6">
        <f>IF(A96="","",IFERROR(VLOOKUP(A96,'Medewerkers'!$A$2:$F$101,6,FALSE)-B96,0))</f>
        <v/>
      </c>
    </row>
    <row r="97">
      <c r="A97" s="12">
        <f>IF('Medewerkers'!A85="","",'Medewerkers'!A85)</f>
        <v/>
      </c>
      <c r="B97" s="9">
        <f>IF(A97="","",SUMIF('Vakantieplanning'!$B$2:$B$101,A97,'Vakantieplanning'!$H$2:$H$101))</f>
        <v/>
      </c>
      <c r="C97" s="9">
        <f>IF(A97="","",IFERROR(VLOOKUP(A97,'Medewerkers'!$A$2:$F$101,6,FALSE)-B97,0))</f>
        <v/>
      </c>
    </row>
    <row r="98">
      <c r="A98" s="10">
        <f>IF('Medewerkers'!A86="","",'Medewerkers'!A86)</f>
        <v/>
      </c>
      <c r="B98" s="6">
        <f>IF(A98="","",SUMIF('Vakantieplanning'!$B$2:$B$101,A98,'Vakantieplanning'!$H$2:$H$101))</f>
        <v/>
      </c>
      <c r="C98" s="6">
        <f>IF(A98="","",IFERROR(VLOOKUP(A98,'Medewerkers'!$A$2:$F$101,6,FALSE)-B98,0))</f>
        <v/>
      </c>
    </row>
    <row r="99">
      <c r="A99" s="12">
        <f>IF('Medewerkers'!A87="","",'Medewerkers'!A87)</f>
        <v/>
      </c>
      <c r="B99" s="9">
        <f>IF(A99="","",SUMIF('Vakantieplanning'!$B$2:$B$101,A99,'Vakantieplanning'!$H$2:$H$101))</f>
        <v/>
      </c>
      <c r="C99" s="9">
        <f>IF(A99="","",IFERROR(VLOOKUP(A99,'Medewerkers'!$A$2:$F$101,6,FALSE)-B99,0))</f>
        <v/>
      </c>
    </row>
    <row r="100">
      <c r="A100" s="10">
        <f>IF('Medewerkers'!A88="","",'Medewerkers'!A88)</f>
        <v/>
      </c>
      <c r="B100" s="6">
        <f>IF(A100="","",SUMIF('Vakantieplanning'!$B$2:$B$101,A100,'Vakantieplanning'!$H$2:$H$101))</f>
        <v/>
      </c>
      <c r="C100" s="6">
        <f>IF(A100="","",IFERROR(VLOOKUP(A100,'Medewerkers'!$A$2:$F$101,6,FALSE)-B100,0))</f>
        <v/>
      </c>
    </row>
    <row r="101">
      <c r="A101" s="12">
        <f>IF('Medewerkers'!A89="","",'Medewerkers'!A89)</f>
        <v/>
      </c>
      <c r="B101" s="9">
        <f>IF(A101="","",SUMIF('Vakantieplanning'!$B$2:$B$101,A101,'Vakantieplanning'!$H$2:$H$101))</f>
        <v/>
      </c>
      <c r="C101" s="9">
        <f>IF(A101="","",IFERROR(VLOOKUP(A101,'Medewerkers'!$A$2:$F$101,6,FALSE)-B101,0))</f>
        <v/>
      </c>
    </row>
    <row r="102">
      <c r="A102" s="10">
        <f>IF('Medewerkers'!A90="","",'Medewerkers'!A90)</f>
        <v/>
      </c>
      <c r="B102" s="6">
        <f>IF(A102="","",SUMIF('Vakantieplanning'!$B$2:$B$101,A102,'Vakantieplanning'!$H$2:$H$101))</f>
        <v/>
      </c>
      <c r="C102" s="6">
        <f>IF(A102="","",IFERROR(VLOOKUP(A102,'Medewerkers'!$A$2:$F$101,6,FALSE)-B102,0))</f>
        <v/>
      </c>
    </row>
    <row r="103">
      <c r="A103" s="12">
        <f>IF('Medewerkers'!A91="","",'Medewerkers'!A91)</f>
        <v/>
      </c>
      <c r="B103" s="9">
        <f>IF(A103="","",SUMIF('Vakantieplanning'!$B$2:$B$101,A103,'Vakantieplanning'!$H$2:$H$101))</f>
        <v/>
      </c>
      <c r="C103" s="9">
        <f>IF(A103="","",IFERROR(VLOOKUP(A103,'Medewerkers'!$A$2:$F$101,6,FALSE)-B103,0))</f>
        <v/>
      </c>
    </row>
    <row r="104">
      <c r="A104" s="10">
        <f>IF('Medewerkers'!A92="","",'Medewerkers'!A92)</f>
        <v/>
      </c>
      <c r="B104" s="6">
        <f>IF(A104="","",SUMIF('Vakantieplanning'!$B$2:$B$101,A104,'Vakantieplanning'!$H$2:$H$101))</f>
        <v/>
      </c>
      <c r="C104" s="6">
        <f>IF(A104="","",IFERROR(VLOOKUP(A104,'Medewerkers'!$A$2:$F$101,6,FALSE)-B104,0))</f>
        <v/>
      </c>
    </row>
    <row r="105">
      <c r="A105" s="12">
        <f>IF('Medewerkers'!A93="","",'Medewerkers'!A93)</f>
        <v/>
      </c>
      <c r="B105" s="9">
        <f>IF(A105="","",SUMIF('Vakantieplanning'!$B$2:$B$101,A105,'Vakantieplanning'!$H$2:$H$101))</f>
        <v/>
      </c>
      <c r="C105" s="9">
        <f>IF(A105="","",IFERROR(VLOOKUP(A105,'Medewerkers'!$A$2:$F$101,6,FALSE)-B105,0))</f>
        <v/>
      </c>
    </row>
    <row r="106">
      <c r="A106" s="10">
        <f>IF('Medewerkers'!A94="","",'Medewerkers'!A94)</f>
        <v/>
      </c>
      <c r="B106" s="6">
        <f>IF(A106="","",SUMIF('Vakantieplanning'!$B$2:$B$101,A106,'Vakantieplanning'!$H$2:$H$101))</f>
        <v/>
      </c>
      <c r="C106" s="6">
        <f>IF(A106="","",IFERROR(VLOOKUP(A106,'Medewerkers'!$A$2:$F$101,6,FALSE)-B106,0))</f>
        <v/>
      </c>
    </row>
    <row r="107">
      <c r="A107" s="12">
        <f>IF('Medewerkers'!A95="","",'Medewerkers'!A95)</f>
        <v/>
      </c>
      <c r="B107" s="9">
        <f>IF(A107="","",SUMIF('Vakantieplanning'!$B$2:$B$101,A107,'Vakantieplanning'!$H$2:$H$101))</f>
        <v/>
      </c>
      <c r="C107" s="9">
        <f>IF(A107="","",IFERROR(VLOOKUP(A107,'Medewerkers'!$A$2:$F$101,6,FALSE)-B107,0))</f>
        <v/>
      </c>
    </row>
    <row r="108">
      <c r="A108" s="10">
        <f>IF('Medewerkers'!A96="","",'Medewerkers'!A96)</f>
        <v/>
      </c>
      <c r="B108" s="6">
        <f>IF(A108="","",SUMIF('Vakantieplanning'!$B$2:$B$101,A108,'Vakantieplanning'!$H$2:$H$101))</f>
        <v/>
      </c>
      <c r="C108" s="6">
        <f>IF(A108="","",IFERROR(VLOOKUP(A108,'Medewerkers'!$A$2:$F$101,6,FALSE)-B108,0))</f>
        <v/>
      </c>
    </row>
    <row r="109">
      <c r="A109" s="12">
        <f>IF('Medewerkers'!A97="","",'Medewerkers'!A97)</f>
        <v/>
      </c>
      <c r="B109" s="9">
        <f>IF(A109="","",SUMIF('Vakantieplanning'!$B$2:$B$101,A109,'Vakantieplanning'!$H$2:$H$101))</f>
        <v/>
      </c>
      <c r="C109" s="9">
        <f>IF(A109="","",IFERROR(VLOOKUP(A109,'Medewerkers'!$A$2:$F$101,6,FALSE)-B109,0))</f>
        <v/>
      </c>
    </row>
    <row r="110">
      <c r="A110" s="10">
        <f>IF('Medewerkers'!A98="","",'Medewerkers'!A98)</f>
        <v/>
      </c>
      <c r="B110" s="6">
        <f>IF(A110="","",SUMIF('Vakantieplanning'!$B$2:$B$101,A110,'Vakantieplanning'!$H$2:$H$101))</f>
        <v/>
      </c>
      <c r="C110" s="6">
        <f>IF(A110="","",IFERROR(VLOOKUP(A110,'Medewerkers'!$A$2:$F$101,6,FALSE)-B110,0))</f>
        <v/>
      </c>
    </row>
    <row r="111">
      <c r="A111" s="12">
        <f>IF('Medewerkers'!A99="","",'Medewerkers'!A99)</f>
        <v/>
      </c>
      <c r="B111" s="9">
        <f>IF(A111="","",SUMIF('Vakantieplanning'!$B$2:$B$101,A111,'Vakantieplanning'!$H$2:$H$101))</f>
        <v/>
      </c>
      <c r="C111" s="9">
        <f>IF(A111="","",IFERROR(VLOOKUP(A111,'Medewerkers'!$A$2:$F$101,6,FALSE)-B111,0))</f>
        <v/>
      </c>
    </row>
    <row r="112">
      <c r="A112" s="10">
        <f>IF('Medewerkers'!A100="","",'Medewerkers'!A100)</f>
        <v/>
      </c>
      <c r="B112" s="6">
        <f>IF(A112="","",SUMIF('Vakantieplanning'!$B$2:$B$101,A112,'Vakantieplanning'!$H$2:$H$101))</f>
        <v/>
      </c>
      <c r="C112" s="6">
        <f>IF(A112="","",IFERROR(VLOOKUP(A112,'Medewerkers'!$A$2:$F$101,6,FALSE)-B112,0))</f>
        <v/>
      </c>
    </row>
    <row r="113">
      <c r="A113" s="12">
        <f>IF('Medewerkers'!A101="","",'Medewerkers'!A101)</f>
        <v/>
      </c>
      <c r="B113" s="9">
        <f>IF(A113="","",SUMIF('Vakantieplanning'!$B$2:$B$101,A113,'Vakantieplanning'!$H$2:$H$101))</f>
        <v/>
      </c>
      <c r="C113" s="9">
        <f>IF(A113="","",IFERROR(VLOOKUP(A113,'Medewerkers'!$A$2:$F$101,6,FALSE)-B113,0))</f>
        <v/>
      </c>
    </row>
  </sheetData>
  <autoFilter ref="A13:C113"/>
  <mergeCells count="1">
    <mergeCell ref="A1:J1"/>
  </mergeCells>
  <conditionalFormatting sqref="C14:C113">
    <cfRule type="expression" priority="1" dxfId="1">
      <formula>C14&lt;0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2" customWidth="1" min="3" max="3"/>
    <col width="4" customWidth="1" min="4" max="4"/>
    <col width="20" customWidth="1" min="5" max="5"/>
    <col width="20" customWidth="1" min="6" max="6"/>
  </cols>
  <sheetData>
    <row r="1" ht="30" customHeight="1">
      <c r="A1" s="13" t="inlineStr">
        <is>
          <t>Gebruiksinstructies vakantieplanner</t>
        </is>
      </c>
    </row>
    <row r="2"/>
    <row r="3">
      <c r="A3" s="14" t="inlineStr">
        <is>
          <t>Nr.</t>
        </is>
      </c>
      <c r="B3" s="14" t="inlineStr">
        <is>
          <t>Onderwerp</t>
        </is>
      </c>
      <c r="C3" s="14" t="inlineStr">
        <is>
          <t>Toelichting</t>
        </is>
      </c>
    </row>
    <row r="4" ht="42" customHeight="1">
      <c r="A4" s="4" t="inlineStr">
        <is>
          <t>1</t>
        </is>
      </c>
      <c r="B4" s="19" t="inlineStr">
        <is>
          <t>Nieuwe aanvraag</t>
        </is>
      </c>
      <c r="C4" s="19" t="inlineStr">
        <is>
          <t>Vul nieuwe vakantieaanvragen in op het werkblad Vakantieplanning. Elke rij bevat één aanvraag.</t>
        </is>
      </c>
    </row>
    <row r="5" ht="42" customHeight="1">
      <c r="A5" s="8" t="inlineStr">
        <is>
          <t>2</t>
        </is>
      </c>
      <c r="B5" s="20" t="inlineStr">
        <is>
          <t>Datumnotatie</t>
        </is>
      </c>
      <c r="C5" s="20" t="inlineStr">
        <is>
          <t>Gebruik datums in het formaat DD-MM-JJJJ. De berekening van werkdagen sluit uitsluitend zaterdag en zondag uit.</t>
        </is>
      </c>
    </row>
    <row r="6" ht="42" customHeight="1">
      <c r="A6" s="4" t="inlineStr">
        <is>
          <t>3</t>
        </is>
      </c>
      <c r="B6" s="19" t="inlineStr">
        <is>
          <t>Gele invoercellen</t>
        </is>
      </c>
      <c r="C6" s="19" t="inlineStr">
        <is>
          <t>Pas uitsluitend de gele invoercellen aan. De witte en lichtgroene cellen bevatten formules of automatisch opgehaalde gegevens.</t>
        </is>
      </c>
    </row>
    <row r="7" ht="42" customHeight="1">
      <c r="A7" s="8" t="inlineStr">
        <is>
          <t>4</t>
        </is>
      </c>
      <c r="B7" s="20" t="inlineStr">
        <is>
          <t>Vakantiesaldo</t>
        </is>
      </c>
      <c r="C7" s="20" t="inlineStr">
        <is>
          <t>Werk het jaarlijks verlofrecht en het beschikbare vakantiesaldo bij op het werkblad Medewerkers.</t>
        </is>
      </c>
    </row>
    <row r="8" ht="42" customHeight="1">
      <c r="A8" s="4" t="inlineStr">
        <is>
          <t>5</t>
        </is>
      </c>
      <c r="B8" s="19" t="inlineStr">
        <is>
          <t>Statussen</t>
        </is>
      </c>
      <c r="C8" s="19" t="inlineStr">
        <is>
          <t>Gebruik de statussen Aangevraagd, Goedgekeurd, Afgewezen en Geannuleerd consequent.</t>
        </is>
      </c>
    </row>
    <row r="9" ht="42" customHeight="1">
      <c r="A9" s="8" t="inlineStr">
        <is>
          <t>6</t>
        </is>
      </c>
      <c r="B9" s="20" t="inlineStr">
        <is>
          <t>Saldo controleren</t>
        </is>
      </c>
      <c r="C9" s="20" t="inlineStr">
        <is>
          <t>Controleer aanvragen met een negatief resterend saldo voordat een aanvraag wordt goedgekeurd.</t>
        </is>
      </c>
    </row>
    <row r="10" ht="42" customHeight="1">
      <c r="A10" s="4" t="inlineStr">
        <is>
          <t>7</t>
        </is>
      </c>
      <c r="B10" s="19" t="inlineStr">
        <is>
          <t>Beleid en feestdagen</t>
        </is>
      </c>
      <c r="C10" s="19" t="inlineStr">
        <is>
          <t>Houd rekening met organisatiebeleid, cao en feestdagen. Feestdagen worden niet automatisch uitgesloten van de standaardberekening.</t>
        </is>
      </c>
    </row>
    <row r="11" ht="42" customHeight="1">
      <c r="A11" s="8" t="inlineStr">
        <is>
          <t>8</t>
        </is>
      </c>
      <c r="B11" s="20" t="inlineStr">
        <is>
          <t>AVG</t>
        </is>
      </c>
      <c r="C11" s="20" t="inlineStr">
        <is>
          <t>Verwerk persoonsgegevens zorgvuldig en volgens de AVG. Beperk toegang tot dit bestand tot bevoegde personen.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2026-09-11T16:09:19Z</dcterms:created>
  <dcterms:modified xmlns:dcterms="http://purl.org/dc/terms/" xmlns:xsi="http://www.w3.org/2001/XMLSchema-instance" xsi:type="dcterms:W3CDTF">2026-09-11T16:09:19Z</dcterms:modified>
</cp:coreProperties>
</file>