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ur" sheetId="1" state="visible" r:id="rId1"/>
    <sheet xmlns:r="http://schemas.openxmlformats.org/officeDocument/2006/relationships" name="Klantgegevens" sheetId="2" state="visible" r:id="rId2"/>
    <sheet xmlns:r="http://schemas.openxmlformats.org/officeDocument/2006/relationships" name="Overzicht" sheetId="3" state="visible" r:id="rId3"/>
    <sheet xmlns:r="http://schemas.openxmlformats.org/officeDocument/2006/relationships" name="Instructi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-MM-YYYY"/>
    <numFmt numFmtId="165" formatCode="&quot;€&quot; #.##0,00"/>
  </numFmts>
  <fonts count="5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64748B"/>
    </font>
    <font>
      <b val="1"/>
    </font>
    <font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C8102E"/>
        <bgColor rgb="00C8102E"/>
      </patternFill>
    </fill>
    <fill>
      <patternFill patternType="solid">
        <fgColor rgb="00FFFBEB"/>
        <bgColor rgb="00FFFBEB"/>
      </patternFill>
    </fill>
    <fill>
      <patternFill patternType="solid">
        <fgColor rgb="001E293B"/>
        <bgColor rgb="001E293B"/>
      </patternFill>
    </fill>
    <fill>
      <patternFill patternType="solid">
        <fgColor rgb="00F8FAFC"/>
        <bgColor rgb="00F8FAFC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1" pivotButton="0" quotePrefix="0" xfId="0"/>
    <xf numFmtId="0" fontId="0" fillId="3" borderId="1" pivotButton="0" quotePrefix="0" xfId="0"/>
    <xf numFmtId="164" fontId="0" fillId="0" borderId="1" pivotButton="0" quotePrefix="0" xfId="0"/>
    <xf numFmtId="0" fontId="0" fillId="0" borderId="1" pivotButton="0" quotePrefix="0" xfId="0"/>
    <xf numFmtId="165" fontId="0" fillId="3" borderId="1" pivotButton="0" quotePrefix="0" xfId="0"/>
    <xf numFmtId="165" fontId="0" fillId="0" borderId="1" pivotButton="0" quotePrefix="0" xfId="0"/>
    <xf numFmtId="0" fontId="4" fillId="2" borderId="0" pivotButton="0" quotePrefix="0" xfId="0"/>
    <xf numFmtId="0" fontId="0" fillId="2" borderId="0" pivotButton="0" quotePrefix="0" xfId="0"/>
    <xf numFmtId="0" fontId="4" fillId="4" borderId="1" applyAlignment="1" pivotButton="0" quotePrefix="0" xfId="0">
      <alignment horizontal="center" vertical="center"/>
    </xf>
    <xf numFmtId="0" fontId="0" fillId="5" borderId="1" pivotButton="0" quotePrefix="0" xfId="0"/>
    <xf numFmtId="1" fontId="0" fillId="5" borderId="1" pivotButton="0" quotePrefix="0" xfId="0"/>
    <xf numFmtId="165" fontId="0" fillId="5" borderId="1" pivotButton="0" quotePrefix="0" xfId="0"/>
    <xf numFmtId="9" fontId="0" fillId="5" borderId="1" pivotButton="0" quotePrefix="0" xfId="0"/>
    <xf numFmtId="0" fontId="0" fillId="6" borderId="1" pivotButton="0" quotePrefix="0" xfId="0"/>
    <xf numFmtId="1" fontId="0" fillId="6" borderId="1" pivotButton="0" quotePrefix="0" xfId="0"/>
    <xf numFmtId="165" fontId="0" fillId="6" borderId="1" pivotButton="0" quotePrefix="0" xfId="0"/>
    <xf numFmtId="9" fontId="0" fillId="6" borderId="1" pivotButton="0" quotePrefix="0" xfId="0"/>
    <xf numFmtId="0" fontId="3" fillId="2" borderId="1" pivotButton="0" quotePrefix="0" xfId="0"/>
    <xf numFmtId="165" fontId="3" fillId="0" borderId="1" pivotButton="0" quotePrefix="0" xfId="0"/>
    <xf numFmtId="0" fontId="4" fillId="4" borderId="1" pivotButton="0" quotePrefix="0" xfId="0"/>
    <xf numFmtId="0" fontId="0" fillId="0" borderId="1" applyAlignment="1" pivotButton="0" quotePrefix="0" xfId="0">
      <alignment vertical="center" wrapText="1"/>
    </xf>
    <xf numFmtId="164" fontId="0" fillId="0" borderId="1" pivotButton="0" quotePrefix="0" xfId="0"/>
    <xf numFmtId="165" fontId="0" fillId="3" borderId="1" pivotButton="0" quotePrefix="0" xfId="0"/>
    <xf numFmtId="165" fontId="0" fillId="0" borderId="1" pivotButton="0" quotePrefix="0" xfId="0"/>
    <xf numFmtId="165" fontId="0" fillId="5" borderId="1" pivotButton="0" quotePrefix="0" xfId="0"/>
    <xf numFmtId="165" fontId="0" fillId="6" borderId="1" pivotButton="0" quotePrefix="0" xfId="0"/>
    <xf numFmtId="165" fontId="3" fillId="0" borderId="1" pivotButton="0" quotePrefix="0" xfId="0"/>
  </cellXfs>
  <cellStyles count="1">
    <cellStyle name="Normal" xfId="0" builtinId="0" hidden="0"/>
  </cellStyles>
  <dxfs count="3">
    <dxf>
      <font>
        <b val="1"/>
        <color rgb="00DC2626"/>
      </font>
      <fill>
        <patternFill patternType="solid">
          <fgColor rgb="00FFFBEB"/>
          <bgColor rgb="00FFFBEB"/>
        </patternFill>
      </fill>
    </dxf>
    <dxf>
      <font>
        <b val="1"/>
        <color rgb="0016A34A"/>
      </font>
    </dxf>
    <dxf>
      <font>
        <b val="1"/>
        <color rgb="00DC262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Omzet per klant (incl. btw)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'Overzicht'!F14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'Overzicht'!$B$15:$B$24</f>
            </numRef>
          </cat>
          <val>
            <numRef>
              <f>'Overzicht'!$F$15:$F$24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Klant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Omzet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betaald vs openstaand</a:t>
            </a:r>
          </a:p>
        </rich>
      </tx>
    </title>
    <plotArea>
      <pieChart>
        <varyColors val="1"/>
        <ser>
          <idx val="0"/>
          <order val="0"/>
          <tx>
            <strRef>
              <f>'Overzicht'!B26</f>
            </strRef>
          </tx>
          <spPr>
            <a:ln xmlns:a="http://schemas.openxmlformats.org/drawingml/2006/main">
              <a:prstDash val="solid"/>
            </a:ln>
          </spPr>
          <cat>
            <numRef>
              <f>'Overzicht'!$A$27:$A$28</f>
            </numRef>
          </cat>
          <val>
            <numRef>
              <f>'Overzicht'!$B$27:$B$28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Factuurbedrag per maand</a:t>
            </a:r>
          </a:p>
        </rich>
      </tx>
    </title>
    <plotArea>
      <lineChart>
        <grouping val="standard"/>
        <ser>
          <idx val="0"/>
          <order val="0"/>
          <tx>
            <strRef>
              <f>'Overzicht'!F14</f>
            </strRef>
          </tx>
          <spPr>
            <a:ln xmlns:a="http://schemas.openxmlformats.org/drawingml/2006/main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'Overzicht'!$C$15:$C$24</f>
            </numRef>
          </cat>
          <val>
            <numRef>
              <f>'Overzicht'!$F$15:$F$24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Maand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8</col>
      <colOff>0</colOff>
      <row>2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21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8</col>
      <colOff>0</colOff>
      <row>37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selection activeCell="A1" sqref="A1"/>
    </sheetView>
  </sheetViews>
  <sheetFormatPr baseColWidth="8" defaultRowHeight="15"/>
  <cols>
    <col width="10" customWidth="1" min="1" max="1"/>
    <col width="26" customWidth="1" min="2" max="2"/>
    <col width="9" customWidth="1" min="3" max="3"/>
    <col width="12" customWidth="1" min="4" max="4"/>
    <col width="18" customWidth="1" min="5" max="5"/>
    <col width="12" customWidth="1" min="6" max="6"/>
    <col width="10" customWidth="1" min="7" max="7"/>
    <col width="18" customWidth="1" min="8" max="8"/>
    <col width="14" customWidth="1" min="9" max="9"/>
    <col width="16" customWidth="1" min="10" max="10"/>
  </cols>
  <sheetData>
    <row r="1" ht="28" customHeight="1">
      <c r="A1" s="1" t="inlineStr">
        <is>
          <t>FACTUUR</t>
        </is>
      </c>
    </row>
    <row r="2">
      <c r="A2" s="2" t="inlineStr">
        <is>
          <t>Factuur Excel Sjabloon - 2026</t>
        </is>
      </c>
    </row>
    <row r="3">
      <c r="A3" s="3" t="inlineStr">
        <is>
          <t>Factuurnummer</t>
        </is>
      </c>
      <c r="B3" s="4" t="inlineStr">
        <is>
          <t>2026-0001</t>
        </is>
      </c>
      <c r="D3" s="3" t="inlineStr">
        <is>
          <t>Klant-ID</t>
        </is>
      </c>
      <c r="E3" s="4" t="inlineStr">
        <is>
          <t>K003</t>
        </is>
      </c>
    </row>
    <row r="4">
      <c r="A4" s="3" t="inlineStr">
        <is>
          <t>Factuurdatum</t>
        </is>
      </c>
      <c r="B4" s="24" t="n">
        <v>46205</v>
      </c>
      <c r="D4" s="3" t="inlineStr">
        <is>
          <t>Klantnaam</t>
        </is>
      </c>
      <c r="E4" s="6">
        <f>IFERROR(VLOOKUP(E3,Klantgegevens!A2:L11,2,FALSE),"")</f>
        <v/>
      </c>
    </row>
    <row r="5">
      <c r="A5" s="3" t="inlineStr">
        <is>
          <t>Vervaldatum</t>
        </is>
      </c>
      <c r="B5" s="24">
        <f>B4+14</f>
        <v/>
      </c>
      <c r="D5" s="3" t="inlineStr">
        <is>
          <t>Klantplaats</t>
        </is>
      </c>
      <c r="E5" s="6">
        <f>IFERROR(VLOOKUP(E3,Klantgegevens!A2:L11,6,FALSE),"")</f>
        <v/>
      </c>
    </row>
    <row r="6">
      <c r="A6" s="3" t="inlineStr">
        <is>
          <t>Bedrijfsnaam</t>
        </is>
      </c>
      <c r="B6" s="4" t="inlineStr">
        <is>
          <t>Creatief Werk B.V.</t>
        </is>
      </c>
      <c r="D6" s="3" t="inlineStr">
        <is>
          <t>Betaaltermijn (dagen)</t>
        </is>
      </c>
      <c r="E6" s="6">
        <f>IFERROR(VLOOKUP(E3,Klantgegevens!A2:L11,12,FALSE),"")</f>
        <v/>
      </c>
    </row>
    <row r="7">
      <c r="A7" s="3" t="inlineStr">
        <is>
          <t>KVK-nummer</t>
        </is>
      </c>
      <c r="B7" s="4" t="inlineStr">
        <is>
          <t>87654321</t>
        </is>
      </c>
      <c r="D7" s="3" t="inlineStr">
        <is>
          <t>Betaald bedrag</t>
        </is>
      </c>
      <c r="E7" s="25" t="n">
        <v>0</v>
      </c>
    </row>
    <row r="8">
      <c r="A8" s="3" t="inlineStr">
        <is>
          <t>btw-id</t>
        </is>
      </c>
      <c r="B8" s="4" t="inlineStr">
        <is>
          <t>NL856473920B01</t>
        </is>
      </c>
      <c r="D8" s="3" t="inlineStr">
        <is>
          <t>Openstaand bedrag</t>
        </is>
      </c>
      <c r="E8" s="26">
        <f>IFERROR(J23-E7,0)</f>
        <v/>
      </c>
    </row>
    <row r="9">
      <c r="A9" s="3" t="inlineStr">
        <is>
          <t>IBAN</t>
        </is>
      </c>
      <c r="B9" s="4" t="inlineStr">
        <is>
          <t>NL91ABNA0417164300</t>
        </is>
      </c>
      <c r="D9" s="3" t="inlineStr">
        <is>
          <t>Betaalstatus</t>
        </is>
      </c>
      <c r="E9" s="6">
        <f>IF(AND(TODAY()&lt;=B5,E8&gt;0),"Openstaand","Betaald")</f>
        <v/>
      </c>
    </row>
    <row r="10"/>
    <row r="11">
      <c r="A11" s="9" t="inlineStr">
        <is>
          <t>Factuurregels</t>
        </is>
      </c>
      <c r="B11" s="10" t="n"/>
      <c r="C11" s="10" t="n"/>
      <c r="D11" s="10" t="n"/>
      <c r="E11" s="10" t="n"/>
      <c r="F11" s="10" t="n"/>
      <c r="G11" s="10" t="n"/>
      <c r="H11" s="10" t="n"/>
      <c r="I11" s="10" t="n"/>
      <c r="J11" s="10" t="n"/>
    </row>
    <row r="12">
      <c r="A12" s="11" t="inlineStr">
        <is>
          <t>Regel</t>
        </is>
      </c>
      <c r="B12" s="11" t="inlineStr">
        <is>
          <t>Omschrijving</t>
        </is>
      </c>
      <c r="C12" s="11" t="inlineStr">
        <is>
          <t>Aantal</t>
        </is>
      </c>
      <c r="D12" s="11" t="inlineStr">
        <is>
          <t>Eenheid</t>
        </is>
      </c>
      <c r="E12" s="11" t="inlineStr">
        <is>
          <t>Stukprijs excl. btw</t>
        </is>
      </c>
      <c r="F12" s="11" t="inlineStr">
        <is>
          <t>Btw-tarief</t>
        </is>
      </c>
      <c r="G12" s="11" t="inlineStr">
        <is>
          <t>Korting %</t>
        </is>
      </c>
      <c r="H12" s="11" t="inlineStr">
        <is>
          <t>Subtotaal excl. btw</t>
        </is>
      </c>
      <c r="I12" s="11" t="inlineStr">
        <is>
          <t>Btw-bedrag</t>
        </is>
      </c>
      <c r="J12" s="11" t="inlineStr">
        <is>
          <t>Totaal incl. btw</t>
        </is>
      </c>
    </row>
    <row r="13">
      <c r="A13" s="12" t="n">
        <v>1</v>
      </c>
      <c r="B13" s="12" t="inlineStr">
        <is>
          <t>Webdesign</t>
        </is>
      </c>
      <c r="C13" s="13" t="n">
        <v>1</v>
      </c>
      <c r="D13" s="12" t="inlineStr">
        <is>
          <t>stuk</t>
        </is>
      </c>
      <c r="E13" s="27" t="n">
        <v>1500</v>
      </c>
      <c r="F13" s="15" t="n">
        <v>0.21</v>
      </c>
      <c r="G13" s="15" t="n">
        <v>0</v>
      </c>
      <c r="H13" s="27">
        <f>C13*E13*(1-G13)</f>
        <v/>
      </c>
      <c r="I13" s="27">
        <f>H13*F13</f>
        <v/>
      </c>
      <c r="J13" s="27">
        <f>H13+I13</f>
        <v/>
      </c>
    </row>
    <row r="14">
      <c r="A14" s="16" t="n">
        <v>2</v>
      </c>
      <c r="B14" s="16" t="inlineStr">
        <is>
          <t>Uurtarief advies</t>
        </is>
      </c>
      <c r="C14" s="17" t="n">
        <v>8</v>
      </c>
      <c r="D14" s="16" t="inlineStr">
        <is>
          <t>uur</t>
        </is>
      </c>
      <c r="E14" s="28" t="n">
        <v>85</v>
      </c>
      <c r="F14" s="19" t="n">
        <v>0.21</v>
      </c>
      <c r="G14" s="19" t="n">
        <v>0</v>
      </c>
      <c r="H14" s="28">
        <f>C14*E14*(1-G14)</f>
        <v/>
      </c>
      <c r="I14" s="28">
        <f>H14*F14</f>
        <v/>
      </c>
      <c r="J14" s="28">
        <f>H14+I14</f>
        <v/>
      </c>
    </row>
    <row r="15">
      <c r="A15" s="12" t="n">
        <v>3</v>
      </c>
      <c r="B15" s="12" t="inlineStr">
        <is>
          <t>Onderhoud website</t>
        </is>
      </c>
      <c r="C15" s="13" t="n">
        <v>1</v>
      </c>
      <c r="D15" s="12" t="inlineStr">
        <is>
          <t>maand</t>
        </is>
      </c>
      <c r="E15" s="27" t="n">
        <v>120</v>
      </c>
      <c r="F15" s="15" t="n">
        <v>0.21</v>
      </c>
      <c r="G15" s="15" t="n">
        <v>0</v>
      </c>
      <c r="H15" s="27">
        <f>C15*E15*(1-G15)</f>
        <v/>
      </c>
      <c r="I15" s="27">
        <f>H15*F15</f>
        <v/>
      </c>
      <c r="J15" s="27">
        <f>H15+I15</f>
        <v/>
      </c>
    </row>
    <row r="16">
      <c r="A16" s="16" t="n">
        <v>4</v>
      </c>
      <c r="B16" s="16" t="inlineStr">
        <is>
          <t>SEO-rapport</t>
        </is>
      </c>
      <c r="C16" s="17" t="n">
        <v>1</v>
      </c>
      <c r="D16" s="16" t="inlineStr">
        <is>
          <t>stuk</t>
        </is>
      </c>
      <c r="E16" s="28" t="n">
        <v>450</v>
      </c>
      <c r="F16" s="19" t="n">
        <v>0.21</v>
      </c>
      <c r="G16" s="19" t="n">
        <v>0.1</v>
      </c>
      <c r="H16" s="28">
        <f>C16*E16*(1-G16)</f>
        <v/>
      </c>
      <c r="I16" s="28">
        <f>H16*F16</f>
        <v/>
      </c>
      <c r="J16" s="28">
        <f>H16+I16</f>
        <v/>
      </c>
    </row>
    <row r="17">
      <c r="A17" s="12" t="n">
        <v>5</v>
      </c>
      <c r="B17" s="12" t="inlineStr">
        <is>
          <t>Nieuwsbriefopmaak</t>
        </is>
      </c>
      <c r="C17" s="13" t="n">
        <v>3</v>
      </c>
      <c r="D17" s="12" t="inlineStr">
        <is>
          <t>stuk</t>
        </is>
      </c>
      <c r="E17" s="27" t="n">
        <v>75</v>
      </c>
      <c r="F17" s="15" t="n">
        <v>0.21</v>
      </c>
      <c r="G17" s="15" t="n">
        <v>0</v>
      </c>
      <c r="H17" s="27">
        <f>C17*E17*(1-G17)</f>
        <v/>
      </c>
      <c r="I17" s="27">
        <f>H17*F17</f>
        <v/>
      </c>
      <c r="J17" s="27">
        <f>H17+I17</f>
        <v/>
      </c>
    </row>
    <row r="18">
      <c r="A18" s="16" t="n">
        <v>6</v>
      </c>
      <c r="B18" s="16" t="inlineStr">
        <is>
          <t>Logo-ontwerp</t>
        </is>
      </c>
      <c r="C18" s="17" t="n">
        <v>1</v>
      </c>
      <c r="D18" s="16" t="inlineStr">
        <is>
          <t>stuk</t>
        </is>
      </c>
      <c r="E18" s="28" t="n">
        <v>350</v>
      </c>
      <c r="F18" s="19" t="n">
        <v>0.21</v>
      </c>
      <c r="G18" s="19" t="n">
        <v>0.05</v>
      </c>
      <c r="H18" s="28">
        <f>C18*E18*(1-G18)</f>
        <v/>
      </c>
      <c r="I18" s="28">
        <f>H18*F18</f>
        <v/>
      </c>
      <c r="J18" s="28">
        <f>H18+I18</f>
        <v/>
      </c>
    </row>
    <row r="19">
      <c r="A19" s="12" t="n">
        <v>7</v>
      </c>
      <c r="B19" s="12" t="inlineStr">
        <is>
          <t>Hosting</t>
        </is>
      </c>
      <c r="C19" s="13" t="n">
        <v>12</v>
      </c>
      <c r="D19" s="12" t="inlineStr">
        <is>
          <t>maand</t>
        </is>
      </c>
      <c r="E19" s="27" t="n">
        <v>15</v>
      </c>
      <c r="F19" s="15" t="n">
        <v>0.21</v>
      </c>
      <c r="G19" s="15" t="n">
        <v>0</v>
      </c>
      <c r="H19" s="27">
        <f>C19*E19*(1-G19)</f>
        <v/>
      </c>
      <c r="I19" s="27">
        <f>H19*F19</f>
        <v/>
      </c>
      <c r="J19" s="27">
        <f>H19+I19</f>
        <v/>
      </c>
    </row>
    <row r="20">
      <c r="A20" s="16" t="n">
        <v>8</v>
      </c>
      <c r="B20" s="16" t="inlineStr">
        <is>
          <t>Supporturen</t>
        </is>
      </c>
      <c r="C20" s="17" t="n">
        <v>5</v>
      </c>
      <c r="D20" s="16" t="inlineStr">
        <is>
          <t>uur</t>
        </is>
      </c>
      <c r="E20" s="28" t="n">
        <v>65</v>
      </c>
      <c r="F20" s="19" t="n">
        <v>0.21</v>
      </c>
      <c r="G20" s="19" t="n">
        <v>0</v>
      </c>
      <c r="H20" s="28">
        <f>C20*E20*(1-G20)</f>
        <v/>
      </c>
      <c r="I20" s="28">
        <f>H20*F20</f>
        <v/>
      </c>
      <c r="J20" s="28">
        <f>H20+I20</f>
        <v/>
      </c>
    </row>
    <row r="21">
      <c r="A21" s="12" t="n">
        <v>9</v>
      </c>
      <c r="B21" s="12" t="inlineStr">
        <is>
          <t>Domeinregistratie</t>
        </is>
      </c>
      <c r="C21" s="13" t="n">
        <v>1</v>
      </c>
      <c r="D21" s="12" t="inlineStr">
        <is>
          <t>jaar</t>
        </is>
      </c>
      <c r="E21" s="27" t="n">
        <v>12</v>
      </c>
      <c r="F21" s="15" t="n">
        <v>0.21</v>
      </c>
      <c r="G21" s="15" t="n">
        <v>0</v>
      </c>
      <c r="H21" s="27">
        <f>C21*E21*(1-G21)</f>
        <v/>
      </c>
      <c r="I21" s="27">
        <f>H21*F21</f>
        <v/>
      </c>
      <c r="J21" s="27">
        <f>H21+I21</f>
        <v/>
      </c>
    </row>
    <row r="22">
      <c r="A22" s="16" t="n">
        <v>10</v>
      </c>
      <c r="B22" s="16" t="inlineStr">
        <is>
          <t>Drukwerk foldermateriaal</t>
        </is>
      </c>
      <c r="C22" s="17" t="n">
        <v>1</v>
      </c>
      <c r="D22" s="16" t="inlineStr">
        <is>
          <t>stuk</t>
        </is>
      </c>
      <c r="E22" s="28" t="n">
        <v>220</v>
      </c>
      <c r="F22" s="19" t="n">
        <v>0.09</v>
      </c>
      <c r="G22" s="19" t="n">
        <v>0</v>
      </c>
      <c r="H22" s="28">
        <f>C22*E22*(1-G22)</f>
        <v/>
      </c>
      <c r="I22" s="28">
        <f>H22*F22</f>
        <v/>
      </c>
      <c r="J22" s="28">
        <f>H22+I22</f>
        <v/>
      </c>
    </row>
    <row r="23">
      <c r="A23" s="20" t="inlineStr">
        <is>
          <t>Totalen</t>
        </is>
      </c>
      <c r="B23" s="6" t="n"/>
      <c r="C23" s="6" t="n"/>
      <c r="D23" s="6" t="n"/>
      <c r="E23" s="6" t="n"/>
      <c r="F23" s="6" t="n"/>
      <c r="G23" s="6" t="n"/>
      <c r="H23" s="29">
        <f>SUM(H13:H22)</f>
        <v/>
      </c>
      <c r="I23" s="29">
        <f>SUM(I13:I22)</f>
        <v/>
      </c>
      <c r="J23" s="29">
        <f>SUM(J13:J22)</f>
        <v/>
      </c>
    </row>
  </sheetData>
  <mergeCells count="1">
    <mergeCell ref="A1:J1"/>
  </mergeCells>
  <conditionalFormatting sqref="E9">
    <cfRule type="expression" priority="1" dxfId="0" stopIfTrue="1">
      <formula>E9="Openstaand"</formula>
    </cfRule>
    <cfRule type="expression" priority="2" dxfId="1" stopIfTrue="1">
      <formula>E9="Betaald"</formula>
    </cfRule>
  </conditionalFormatting>
  <dataValidations count="2">
    <dataValidation sqref="F13:F22" showErrorMessage="1" showInputMessage="1" allowBlank="1" type="list">
      <formula1>"0.21,0.09,0"</formula1>
    </dataValidation>
    <dataValidation sqref="E3" showErrorMessage="1" showInputMessage="1" allowBlank="1" type="list">
      <formula1>=Klantgegevens!$A$2:$A$11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2"/>
  <sheetViews>
    <sheetView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20" customWidth="1" min="3" max="3"/>
    <col width="24" customWidth="1" min="4" max="4"/>
    <col width="12" customWidth="1" min="5" max="5"/>
    <col width="14" customWidth="1" min="6" max="6"/>
    <col width="12" customWidth="1" min="7" max="7"/>
    <col width="28" customWidth="1" min="8" max="8"/>
    <col width="15" customWidth="1" min="9" max="9"/>
    <col width="14" customWidth="1" min="10" max="10"/>
    <col width="18" customWidth="1" min="11" max="11"/>
    <col width="20" customWidth="1" min="12" max="12"/>
  </cols>
  <sheetData>
    <row r="1" ht="26" customHeight="1">
      <c r="A1" s="1" t="inlineStr">
        <is>
          <t>KLANTGEGEVENS</t>
        </is>
      </c>
    </row>
    <row r="2">
      <c r="A2" s="11" t="inlineStr">
        <is>
          <t>Klant-ID</t>
        </is>
      </c>
      <c r="B2" s="11" t="inlineStr">
        <is>
          <t>Bedrijfsnaam</t>
        </is>
      </c>
      <c r="C2" s="11" t="inlineStr">
        <is>
          <t>Contactpersoon</t>
        </is>
      </c>
      <c r="D2" s="11" t="inlineStr">
        <is>
          <t>Straat</t>
        </is>
      </c>
      <c r="E2" s="11" t="inlineStr">
        <is>
          <t>Postcode</t>
        </is>
      </c>
      <c r="F2" s="11" t="inlineStr">
        <is>
          <t>Plaats</t>
        </is>
      </c>
      <c r="G2" s="11" t="inlineStr">
        <is>
          <t>Land</t>
        </is>
      </c>
      <c r="H2" s="11" t="inlineStr">
        <is>
          <t>E-mail</t>
        </is>
      </c>
      <c r="I2" s="11" t="inlineStr">
        <is>
          <t>Telefoon</t>
        </is>
      </c>
      <c r="J2" s="11" t="inlineStr">
        <is>
          <t>KVK-nummer</t>
        </is>
      </c>
      <c r="K2" s="11" t="inlineStr">
        <is>
          <t>btw-id</t>
        </is>
      </c>
      <c r="L2" s="11" t="inlineStr">
        <is>
          <t>Betaaltermijn (dagen)</t>
        </is>
      </c>
    </row>
    <row r="3">
      <c r="A3" s="12" t="inlineStr">
        <is>
          <t>K001</t>
        </is>
      </c>
      <c r="B3" s="12" t="inlineStr">
        <is>
          <t>Studio Noord B.V.</t>
        </is>
      </c>
      <c r="C3" s="12" t="inlineStr">
        <is>
          <t>Sanne de Vries</t>
        </is>
      </c>
      <c r="D3" s="12" t="inlineStr">
        <is>
          <t>Prinsengracht 12</t>
        </is>
      </c>
      <c r="E3" s="12" t="inlineStr">
        <is>
          <t>1015AB</t>
        </is>
      </c>
      <c r="F3" s="12" t="inlineStr">
        <is>
          <t>Amsterdam</t>
        </is>
      </c>
      <c r="G3" s="12" t="inlineStr">
        <is>
          <t>Nederland</t>
        </is>
      </c>
      <c r="H3" s="12" t="inlineStr">
        <is>
          <t>sanne@studionoord.nl</t>
        </is>
      </c>
      <c r="I3" s="12" t="inlineStr">
        <is>
          <t>020-1234567</t>
        </is>
      </c>
      <c r="J3" s="12" t="inlineStr">
        <is>
          <t>61234567</t>
        </is>
      </c>
      <c r="K3" s="12" t="inlineStr">
        <is>
          <t>NL812345671B01</t>
        </is>
      </c>
      <c r="L3" s="13" t="n">
        <v>14</v>
      </c>
    </row>
    <row r="4">
      <c r="A4" s="16" t="inlineStr">
        <is>
          <t>K002</t>
        </is>
      </c>
      <c r="B4" s="16" t="inlineStr">
        <is>
          <t>Van Dijk Advies</t>
        </is>
      </c>
      <c r="C4" s="16" t="inlineStr">
        <is>
          <t>Daan van Dijk</t>
        </is>
      </c>
      <c r="D4" s="16" t="inlineStr">
        <is>
          <t>Coolsingel 45</t>
        </is>
      </c>
      <c r="E4" s="16" t="inlineStr">
        <is>
          <t>3012AD</t>
        </is>
      </c>
      <c r="F4" s="16" t="inlineStr">
        <is>
          <t>Rotterdam</t>
        </is>
      </c>
      <c r="G4" s="16" t="inlineStr">
        <is>
          <t>Nederland</t>
        </is>
      </c>
      <c r="H4" s="16" t="inlineStr">
        <is>
          <t>daan@vandijkadvies.nl</t>
        </is>
      </c>
      <c r="I4" s="16" t="inlineStr">
        <is>
          <t>010-2345678</t>
        </is>
      </c>
      <c r="J4" s="16" t="inlineStr">
        <is>
          <t>62345678</t>
        </is>
      </c>
      <c r="K4" s="16" t="inlineStr">
        <is>
          <t>NL823456782B01</t>
        </is>
      </c>
      <c r="L4" s="17" t="n">
        <v>30</v>
      </c>
    </row>
    <row r="5">
      <c r="A5" s="12" t="inlineStr">
        <is>
          <t>K003</t>
        </is>
      </c>
      <c r="B5" s="12" t="inlineStr">
        <is>
          <t>Janssen Marketing</t>
        </is>
      </c>
      <c r="C5" s="12" t="inlineStr">
        <is>
          <t>Emma Janssen</t>
        </is>
      </c>
      <c r="D5" s="12" t="inlineStr">
        <is>
          <t>Domplein 3</t>
        </is>
      </c>
      <c r="E5" s="12" t="inlineStr">
        <is>
          <t>3512JC</t>
        </is>
      </c>
      <c r="F5" s="12" t="inlineStr">
        <is>
          <t>Utrecht</t>
        </is>
      </c>
      <c r="G5" s="12" t="inlineStr">
        <is>
          <t>Nederland</t>
        </is>
      </c>
      <c r="H5" s="12" t="inlineStr">
        <is>
          <t>emma@janssenmarketing.nl</t>
        </is>
      </c>
      <c r="I5" s="12" t="inlineStr">
        <is>
          <t>030-3456789</t>
        </is>
      </c>
      <c r="J5" s="12" t="inlineStr">
        <is>
          <t>63456789</t>
        </is>
      </c>
      <c r="K5" s="12" t="inlineStr">
        <is>
          <t>NL834567893B01</t>
        </is>
      </c>
      <c r="L5" s="13" t="n">
        <v>14</v>
      </c>
    </row>
    <row r="6">
      <c r="A6" s="16" t="inlineStr">
        <is>
          <t>K004</t>
        </is>
      </c>
      <c r="B6" s="16" t="inlineStr">
        <is>
          <t>De Wit Creatief</t>
        </is>
      </c>
      <c r="C6" s="16" t="inlineStr">
        <is>
          <t>Lars de Wit</t>
        </is>
      </c>
      <c r="D6" s="16" t="inlineStr">
        <is>
          <t>Stratumseind 20</t>
        </is>
      </c>
      <c r="E6" s="16" t="inlineStr">
        <is>
          <t>5611ET</t>
        </is>
      </c>
      <c r="F6" s="16" t="inlineStr">
        <is>
          <t>Eindhoven</t>
        </is>
      </c>
      <c r="G6" s="16" t="inlineStr">
        <is>
          <t>Nederland</t>
        </is>
      </c>
      <c r="H6" s="16" t="inlineStr">
        <is>
          <t>lars@dewitcreatief.nl</t>
        </is>
      </c>
      <c r="I6" s="16" t="inlineStr">
        <is>
          <t>040-4567890</t>
        </is>
      </c>
      <c r="J6" s="16" t="inlineStr">
        <is>
          <t>64567890</t>
        </is>
      </c>
      <c r="K6" s="16" t="inlineStr">
        <is>
          <t>NL845678904B01</t>
        </is>
      </c>
      <c r="L6" s="17" t="n">
        <v>30</v>
      </c>
    </row>
    <row r="7">
      <c r="A7" s="12" t="inlineStr">
        <is>
          <t>K005</t>
        </is>
      </c>
      <c r="B7" s="12" t="inlineStr">
        <is>
          <t>Bakker Installatie</t>
        </is>
      </c>
      <c r="C7" s="12" t="inlineStr">
        <is>
          <t>Sophie Bakker</t>
        </is>
      </c>
      <c r="D7" s="12" t="inlineStr">
        <is>
          <t>Grote Markt 8</t>
        </is>
      </c>
      <c r="E7" s="12" t="inlineStr">
        <is>
          <t>9712HN</t>
        </is>
      </c>
      <c r="F7" s="12" t="inlineStr">
        <is>
          <t>Groningen</t>
        </is>
      </c>
      <c r="G7" s="12" t="inlineStr">
        <is>
          <t>Nederland</t>
        </is>
      </c>
      <c r="H7" s="12" t="inlineStr">
        <is>
          <t>sophie@bakkerinstallatie.nl</t>
        </is>
      </c>
      <c r="I7" s="12" t="inlineStr">
        <is>
          <t>050-5678901</t>
        </is>
      </c>
      <c r="J7" s="12" t="inlineStr">
        <is>
          <t>65678901</t>
        </is>
      </c>
      <c r="K7" s="12" t="inlineStr">
        <is>
          <t>NL856789015B01</t>
        </is>
      </c>
      <c r="L7" s="13" t="n">
        <v>14</v>
      </c>
    </row>
    <row r="8">
      <c r="A8" s="16" t="inlineStr">
        <is>
          <t>K006</t>
        </is>
      </c>
      <c r="B8" s="16" t="inlineStr">
        <is>
          <t>Vermeulen Digital</t>
        </is>
      </c>
      <c r="C8" s="16" t="inlineStr">
        <is>
          <t>Bram Vermeulen</t>
        </is>
      </c>
      <c r="D8" s="16" t="inlineStr">
        <is>
          <t>Spuistraat 100</t>
        </is>
      </c>
      <c r="E8" s="16" t="inlineStr">
        <is>
          <t>2511BW</t>
        </is>
      </c>
      <c r="F8" s="16" t="inlineStr">
        <is>
          <t>Den Haag</t>
        </is>
      </c>
      <c r="G8" s="16" t="inlineStr">
        <is>
          <t>Nederland</t>
        </is>
      </c>
      <c r="H8" s="16" t="inlineStr">
        <is>
          <t>bram@vermeulendigital.nl</t>
        </is>
      </c>
      <c r="I8" s="16" t="inlineStr">
        <is>
          <t>070-6789012</t>
        </is>
      </c>
      <c r="J8" s="16" t="inlineStr">
        <is>
          <t>66789012</t>
        </is>
      </c>
      <c r="K8" s="16" t="inlineStr">
        <is>
          <t>NL867890126B01</t>
        </is>
      </c>
      <c r="L8" s="17" t="n">
        <v>30</v>
      </c>
    </row>
    <row r="9">
      <c r="A9" s="12" t="inlineStr">
        <is>
          <t>K007</t>
        </is>
      </c>
      <c r="B9" s="12" t="inlineStr">
        <is>
          <t>Smit Consultancy</t>
        </is>
      </c>
      <c r="C9" s="12" t="inlineStr">
        <is>
          <t>Julia Smit</t>
        </is>
      </c>
      <c r="D9" s="12" t="inlineStr">
        <is>
          <t>Heuvelstraat 5</t>
        </is>
      </c>
      <c r="E9" s="12" t="inlineStr">
        <is>
          <t>5038CS</t>
        </is>
      </c>
      <c r="F9" s="12" t="inlineStr">
        <is>
          <t>Tilburg</t>
        </is>
      </c>
      <c r="G9" s="12" t="inlineStr">
        <is>
          <t>Nederland</t>
        </is>
      </c>
      <c r="H9" s="12" t="inlineStr">
        <is>
          <t>julia@smitconsultancy.nl</t>
        </is>
      </c>
      <c r="I9" s="12" t="inlineStr">
        <is>
          <t>013-7890123</t>
        </is>
      </c>
      <c r="J9" s="12" t="inlineStr">
        <is>
          <t>67890123</t>
        </is>
      </c>
      <c r="K9" s="12" t="inlineStr">
        <is>
          <t>NL878901237B01</t>
        </is>
      </c>
      <c r="L9" s="13" t="n">
        <v>14</v>
      </c>
    </row>
    <row r="10">
      <c r="A10" s="16" t="inlineStr">
        <is>
          <t>K008</t>
        </is>
      </c>
      <c r="B10" s="16" t="inlineStr">
        <is>
          <t>De Boer Events</t>
        </is>
      </c>
      <c r="C10" s="16" t="inlineStr">
        <is>
          <t>Thijs de Boer</t>
        </is>
      </c>
      <c r="D10" s="16" t="inlineStr">
        <is>
          <t>Van Broeckhuysenstraat 2</t>
        </is>
      </c>
      <c r="E10" s="16" t="inlineStr">
        <is>
          <t>6511PA</t>
        </is>
      </c>
      <c r="F10" s="16" t="inlineStr">
        <is>
          <t>Nijmegen</t>
        </is>
      </c>
      <c r="G10" s="16" t="inlineStr">
        <is>
          <t>Nederland</t>
        </is>
      </c>
      <c r="H10" s="16" t="inlineStr">
        <is>
          <t>thijs@deboerevents.nl</t>
        </is>
      </c>
      <c r="I10" s="16" t="inlineStr">
        <is>
          <t>024-8901234</t>
        </is>
      </c>
      <c r="J10" s="16" t="inlineStr">
        <is>
          <t>68901234</t>
        </is>
      </c>
      <c r="K10" s="16" t="inlineStr">
        <is>
          <t>NL889012348B01</t>
        </is>
      </c>
      <c r="L10" s="17" t="n">
        <v>14</v>
      </c>
    </row>
    <row r="11">
      <c r="A11" s="12" t="inlineStr">
        <is>
          <t>K009</t>
        </is>
      </c>
      <c r="B11" s="12" t="inlineStr">
        <is>
          <t>Mulder Groep</t>
        </is>
      </c>
      <c r="C11" s="12" t="inlineStr">
        <is>
          <t>Lieke Mulder</t>
        </is>
      </c>
      <c r="D11" s="12" t="inlineStr">
        <is>
          <t>Ginnekenweg 15</t>
        </is>
      </c>
      <c r="E11" s="12" t="inlineStr">
        <is>
          <t>4818JA</t>
        </is>
      </c>
      <c r="F11" s="12" t="inlineStr">
        <is>
          <t>Breda</t>
        </is>
      </c>
      <c r="G11" s="12" t="inlineStr">
        <is>
          <t>Nederland</t>
        </is>
      </c>
      <c r="H11" s="12" t="inlineStr">
        <is>
          <t>lieke@muldergroep.nl</t>
        </is>
      </c>
      <c r="I11" s="12" t="inlineStr">
        <is>
          <t>076-9012345</t>
        </is>
      </c>
      <c r="J11" s="12" t="inlineStr">
        <is>
          <t>69012345</t>
        </is>
      </c>
      <c r="K11" s="12" t="inlineStr">
        <is>
          <t>NL890123459B01</t>
        </is>
      </c>
      <c r="L11" s="13" t="n">
        <v>30</v>
      </c>
    </row>
    <row r="12">
      <c r="A12" s="16" t="inlineStr">
        <is>
          <t>K010</t>
        </is>
      </c>
      <c r="B12" s="16" t="inlineStr">
        <is>
          <t>Visser &amp; Co</t>
        </is>
      </c>
      <c r="C12" s="16" t="inlineStr">
        <is>
          <t>Ruben Visser</t>
        </is>
      </c>
      <c r="D12" s="16" t="inlineStr">
        <is>
          <t>Grote Houtstraat 22</t>
        </is>
      </c>
      <c r="E12" s="16" t="inlineStr">
        <is>
          <t>2011SC</t>
        </is>
      </c>
      <c r="F12" s="16" t="inlineStr">
        <is>
          <t>Haarlem</t>
        </is>
      </c>
      <c r="G12" s="16" t="inlineStr">
        <is>
          <t>Nederland</t>
        </is>
      </c>
      <c r="H12" s="16" t="inlineStr">
        <is>
          <t>ruben@visserenco.nl</t>
        </is>
      </c>
      <c r="I12" s="16" t="inlineStr">
        <is>
          <t>023-0123456</t>
        </is>
      </c>
      <c r="J12" s="16" t="inlineStr">
        <is>
          <t>60123456</t>
        </is>
      </c>
      <c r="K12" s="16" t="inlineStr">
        <is>
          <t>NL801234560B01</t>
        </is>
      </c>
      <c r="L12" s="17" t="n">
        <v>14</v>
      </c>
    </row>
  </sheetData>
  <mergeCells count="1">
    <mergeCell ref="A1:L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8"/>
  <sheetViews>
    <sheetView workbookViewId="0">
      <selection activeCell="A1" sqref="A1"/>
    </sheetView>
  </sheetViews>
  <sheetFormatPr baseColWidth="8" defaultRowHeight="15"/>
  <cols>
    <col width="16" customWidth="1" min="1" max="1"/>
    <col width="22" customWidth="1" min="2" max="2"/>
    <col width="12" customWidth="1" min="3" max="3"/>
    <col width="16" customWidth="1" min="4" max="4"/>
    <col width="14" customWidth="1" min="5" max="5"/>
    <col width="16" customWidth="1" min="6" max="6"/>
    <col width="14" customWidth="1" min="7" max="7"/>
  </cols>
  <sheetData>
    <row r="1" ht="26" customHeight="1">
      <c r="A1" s="1" t="inlineStr">
        <is>
          <t>OVERZICHT &amp; DASHBOARD</t>
        </is>
      </c>
    </row>
    <row r="2"/>
    <row r="3">
      <c r="A3" s="3" t="inlineStr">
        <is>
          <t>Totaal aantal facturen</t>
        </is>
      </c>
      <c r="B3" s="6">
        <f>COUNTA(B15:B24)</f>
        <v/>
      </c>
    </row>
    <row r="4">
      <c r="A4" s="3" t="inlineStr">
        <is>
          <t>Omzet excl. btw</t>
        </is>
      </c>
      <c r="B4" s="26">
        <f>SUM(D15:D24)</f>
        <v/>
      </c>
    </row>
    <row r="5">
      <c r="A5" s="3" t="inlineStr">
        <is>
          <t>Totaal btw</t>
        </is>
      </c>
      <c r="B5" s="26">
        <f>SUM(E15:E24)</f>
        <v/>
      </c>
    </row>
    <row r="6">
      <c r="A6" s="3" t="inlineStr">
        <is>
          <t>Omzet incl. btw</t>
        </is>
      </c>
      <c r="B6" s="26">
        <f>SUM(F15:F24)</f>
        <v/>
      </c>
    </row>
    <row r="7">
      <c r="A7" s="3" t="inlineStr">
        <is>
          <t>Aantal openstaand</t>
        </is>
      </c>
      <c r="B7" s="6">
        <f>COUNTIF(G15:G24,"Openstaand")</f>
        <v/>
      </c>
    </row>
    <row r="8">
      <c r="A8" s="3" t="inlineStr">
        <is>
          <t>Aantal betaald</t>
        </is>
      </c>
      <c r="B8" s="6">
        <f>COUNTIF(G15:G24,"Betaald")</f>
        <v/>
      </c>
    </row>
    <row r="9">
      <c r="A9" s="3" t="inlineStr">
        <is>
          <t>Gemiddelde factuurwaarde</t>
        </is>
      </c>
      <c r="B9" s="26">
        <f>IFERROR(AVERAGE(F15:F24),0)</f>
        <v/>
      </c>
    </row>
    <row r="10"/>
    <row r="11">
      <c r="A11" s="3" t="inlineStr">
        <is>
          <t>Betaalindicatie</t>
        </is>
      </c>
      <c r="B11" s="6">
        <f>IF(Factuur!E8&gt;0,"Nog te betalen","Volledig betaald")</f>
        <v/>
      </c>
    </row>
    <row r="12"/>
    <row r="13">
      <c r="A13" s="9" t="inlineStr">
        <is>
          <t>Facturenoverzicht (voorbeeld historie)</t>
        </is>
      </c>
      <c r="B13" s="10" t="n"/>
      <c r="C13" s="10" t="n"/>
      <c r="D13" s="10" t="n"/>
      <c r="E13" s="10" t="n"/>
      <c r="F13" s="10" t="n"/>
      <c r="G13" s="10" t="n"/>
    </row>
    <row r="14">
      <c r="A14" s="11" t="inlineStr">
        <is>
          <t>Factuurnr</t>
        </is>
      </c>
      <c r="B14" s="11" t="inlineStr">
        <is>
          <t>Klant</t>
        </is>
      </c>
      <c r="C14" s="11" t="inlineStr">
        <is>
          <t>Maand</t>
        </is>
      </c>
      <c r="D14" s="11" t="inlineStr">
        <is>
          <t>Omzet excl. btw</t>
        </is>
      </c>
      <c r="E14" s="11" t="inlineStr">
        <is>
          <t>Btw-bedrag</t>
        </is>
      </c>
      <c r="F14" s="11" t="inlineStr">
        <is>
          <t>Totaal incl. btw</t>
        </is>
      </c>
      <c r="G14" s="11" t="inlineStr">
        <is>
          <t>Status</t>
        </is>
      </c>
    </row>
    <row r="15">
      <c r="A15" s="12" t="inlineStr">
        <is>
          <t>2026-0001</t>
        </is>
      </c>
      <c r="B15" s="12" t="inlineStr">
        <is>
          <t>Studio Noord B.V.</t>
        </is>
      </c>
      <c r="C15" s="12" t="inlineStr">
        <is>
          <t>Januari</t>
        </is>
      </c>
      <c r="D15" s="27" t="n">
        <v>1500</v>
      </c>
      <c r="E15" s="27" t="n">
        <v>315</v>
      </c>
      <c r="F15" s="27">
        <f>D15+E15</f>
        <v/>
      </c>
      <c r="G15" s="12" t="inlineStr">
        <is>
          <t>Betaald</t>
        </is>
      </c>
    </row>
    <row r="16">
      <c r="A16" s="16" t="inlineStr">
        <is>
          <t>2026-0002</t>
        </is>
      </c>
      <c r="B16" s="16" t="inlineStr">
        <is>
          <t>Van Dijk Advies</t>
        </is>
      </c>
      <c r="C16" s="16" t="inlineStr">
        <is>
          <t>Januari</t>
        </is>
      </c>
      <c r="D16" s="28" t="n">
        <v>680</v>
      </c>
      <c r="E16" s="28" t="n">
        <v>142.8</v>
      </c>
      <c r="F16" s="28">
        <f>D16+E16</f>
        <v/>
      </c>
      <c r="G16" s="16" t="inlineStr">
        <is>
          <t>Betaald</t>
        </is>
      </c>
    </row>
    <row r="17">
      <c r="A17" s="12" t="inlineStr">
        <is>
          <t>2026-0003</t>
        </is>
      </c>
      <c r="B17" s="12" t="inlineStr">
        <is>
          <t>Janssen Marketing</t>
        </is>
      </c>
      <c r="C17" s="12" t="inlineStr">
        <is>
          <t>Februari</t>
        </is>
      </c>
      <c r="D17" s="27" t="n">
        <v>2200</v>
      </c>
      <c r="E17" s="27" t="n">
        <v>462</v>
      </c>
      <c r="F17" s="27">
        <f>D17+E17</f>
        <v/>
      </c>
      <c r="G17" s="12" t="inlineStr">
        <is>
          <t>Openstaand</t>
        </is>
      </c>
    </row>
    <row r="18">
      <c r="A18" s="16" t="inlineStr">
        <is>
          <t>2026-0004</t>
        </is>
      </c>
      <c r="B18" s="16" t="inlineStr">
        <is>
          <t>De Wit Creatief</t>
        </is>
      </c>
      <c r="C18" s="16" t="inlineStr">
        <is>
          <t>Februari</t>
        </is>
      </c>
      <c r="D18" s="28" t="n">
        <v>950</v>
      </c>
      <c r="E18" s="28" t="n">
        <v>199.5</v>
      </c>
      <c r="F18" s="28">
        <f>D18+E18</f>
        <v/>
      </c>
      <c r="G18" s="16" t="inlineStr">
        <is>
          <t>Betaald</t>
        </is>
      </c>
    </row>
    <row r="19">
      <c r="A19" s="12" t="inlineStr">
        <is>
          <t>2026-0005</t>
        </is>
      </c>
      <c r="B19" s="12" t="inlineStr">
        <is>
          <t>Bakker Installatie</t>
        </is>
      </c>
      <c r="C19" s="12" t="inlineStr">
        <is>
          <t>Maart</t>
        </is>
      </c>
      <c r="D19" s="27" t="n">
        <v>1275</v>
      </c>
      <c r="E19" s="27" t="n">
        <v>267.75</v>
      </c>
      <c r="F19" s="27">
        <f>D19+E19</f>
        <v/>
      </c>
      <c r="G19" s="12" t="inlineStr">
        <is>
          <t>Betaald</t>
        </is>
      </c>
    </row>
    <row r="20">
      <c r="A20" s="16" t="inlineStr">
        <is>
          <t>2026-0006</t>
        </is>
      </c>
      <c r="B20" s="16" t="inlineStr">
        <is>
          <t>Vermeulen Digital</t>
        </is>
      </c>
      <c r="C20" s="16" t="inlineStr">
        <is>
          <t>Maart</t>
        </is>
      </c>
      <c r="D20" s="28" t="n">
        <v>3100</v>
      </c>
      <c r="E20" s="28" t="n">
        <v>651</v>
      </c>
      <c r="F20" s="28">
        <f>D20+E20</f>
        <v/>
      </c>
      <c r="G20" s="16" t="inlineStr">
        <is>
          <t>Openstaand</t>
        </is>
      </c>
    </row>
    <row r="21">
      <c r="A21" s="12" t="inlineStr">
        <is>
          <t>2026-0007</t>
        </is>
      </c>
      <c r="B21" s="12" t="inlineStr">
        <is>
          <t>Smit Consultancy</t>
        </is>
      </c>
      <c r="C21" s="12" t="inlineStr">
        <is>
          <t>April</t>
        </is>
      </c>
      <c r="D21" s="27" t="n">
        <v>875</v>
      </c>
      <c r="E21" s="27" t="n">
        <v>183.75</v>
      </c>
      <c r="F21" s="27">
        <f>D21+E21</f>
        <v/>
      </c>
      <c r="G21" s="12" t="inlineStr">
        <is>
          <t>Betaald</t>
        </is>
      </c>
    </row>
    <row r="22">
      <c r="A22" s="16" t="inlineStr">
        <is>
          <t>2026-0008</t>
        </is>
      </c>
      <c r="B22" s="16" t="inlineStr">
        <is>
          <t>De Boer Events</t>
        </is>
      </c>
      <c r="C22" s="16" t="inlineStr">
        <is>
          <t>April</t>
        </is>
      </c>
      <c r="D22" s="28" t="n">
        <v>1420</v>
      </c>
      <c r="E22" s="28" t="n">
        <v>298.2</v>
      </c>
      <c r="F22" s="28">
        <f>D22+E22</f>
        <v/>
      </c>
      <c r="G22" s="16" t="inlineStr">
        <is>
          <t>Betaald</t>
        </is>
      </c>
    </row>
    <row r="23">
      <c r="A23" s="12" t="inlineStr">
        <is>
          <t>2026-0009</t>
        </is>
      </c>
      <c r="B23" s="12" t="inlineStr">
        <is>
          <t>Mulder Groep</t>
        </is>
      </c>
      <c r="C23" s="12" t="inlineStr">
        <is>
          <t>Mei</t>
        </is>
      </c>
      <c r="D23" s="27" t="n">
        <v>640</v>
      </c>
      <c r="E23" s="27" t="n">
        <v>134.4</v>
      </c>
      <c r="F23" s="27">
        <f>D23+E23</f>
        <v/>
      </c>
      <c r="G23" s="12" t="inlineStr">
        <is>
          <t>Openstaand</t>
        </is>
      </c>
    </row>
    <row r="24">
      <c r="A24" s="16" t="inlineStr">
        <is>
          <t>2026-0010</t>
        </is>
      </c>
      <c r="B24" s="16" t="inlineStr">
        <is>
          <t>Visser &amp; Co</t>
        </is>
      </c>
      <c r="C24" s="16" t="inlineStr">
        <is>
          <t>Mei</t>
        </is>
      </c>
      <c r="D24" s="28" t="n">
        <v>990</v>
      </c>
      <c r="E24" s="28" t="n">
        <v>89.09999999999999</v>
      </c>
      <c r="F24" s="28">
        <f>D24+E24</f>
        <v/>
      </c>
      <c r="G24" s="16" t="inlineStr">
        <is>
          <t>Betaald</t>
        </is>
      </c>
    </row>
    <row r="25"/>
    <row r="26">
      <c r="A26" s="22" t="inlineStr">
        <is>
          <t>Status</t>
        </is>
      </c>
      <c r="B26" s="22" t="inlineStr">
        <is>
          <t>Aantal</t>
        </is>
      </c>
    </row>
    <row r="27">
      <c r="A27" s="6" t="inlineStr">
        <is>
          <t>Betaald</t>
        </is>
      </c>
      <c r="B27" s="6">
        <f>B8</f>
        <v/>
      </c>
    </row>
    <row r="28">
      <c r="A28" s="6" t="inlineStr">
        <is>
          <t>Openstaand</t>
        </is>
      </c>
      <c r="B28" s="6">
        <f>B7</f>
        <v/>
      </c>
    </row>
  </sheetData>
  <mergeCells count="1">
    <mergeCell ref="A1:G1"/>
  </mergeCells>
  <conditionalFormatting sqref="G15:G24">
    <cfRule type="expression" priority="1" dxfId="2" stopIfTrue="1">
      <formula>G15="Openstaand"</formula>
    </cfRule>
    <cfRule type="expression" priority="2" dxfId="1" stopIfTrue="1">
      <formula>G15="Betaald"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6" customHeight="1">
      <c r="A1" s="1" t="inlineStr">
        <is>
          <t>INSTRUCTIES - FACTUUR SJABLOON</t>
        </is>
      </c>
    </row>
    <row r="2"/>
    <row r="3" ht="20" customHeight="1">
      <c r="A3" s="23" t="inlineStr">
        <is>
          <t>1. Vul eerst het tabblad 'Klantgegevens' volledig in met alle klanten.</t>
        </is>
      </c>
    </row>
    <row r="4" ht="20" customHeight="1">
      <c r="A4" s="23" t="inlineStr">
        <is>
          <t>2. Kies in het tabblad 'Factuur' bij Klant-ID de juiste klant via de keuzelijst.</t>
        </is>
      </c>
    </row>
    <row r="5" ht="20" customHeight="1">
      <c r="A5" s="23" t="inlineStr">
        <is>
          <t>3. De klantnaam, plaats en betaaltermijn worden automatisch opgehaald via VLOOKUP.</t>
        </is>
      </c>
    </row>
    <row r="6" ht="20" customHeight="1">
      <c r="A6" s="23" t="inlineStr">
        <is>
          <t>4. Vul de factuurregels in: omschrijving, aantal, eenheid, stukprijs en korting.</t>
        </is>
      </c>
    </row>
    <row r="7" ht="20" customHeight="1">
      <c r="A7" s="23" t="inlineStr">
        <is>
          <t>5. Controleer het juiste btw-tarief per regel: 21% (algemeen), 9% (verlaagd) of 0% (vrijgesteld).</t>
        </is>
      </c>
    </row>
    <row r="8" ht="20" customHeight="1">
      <c r="A8" s="23" t="inlineStr">
        <is>
          <t>6. De subtotalen, btw-bedragen en het eindtotaal worden automatisch berekend.</t>
        </is>
      </c>
    </row>
    <row r="9" ht="20" customHeight="1">
      <c r="A9" s="23" t="inlineStr">
        <is>
          <t>7. Vul het reeds betaalde bedrag in om de betaalstatus en het openstaande bedrag te bepalen.</t>
        </is>
      </c>
    </row>
    <row r="10" ht="20" customHeight="1">
      <c r="A10" s="23" t="inlineStr">
        <is>
          <t>8. Bekijk het tabblad 'Overzicht' voor een dashboard met omzet, btw en betaalstatus per klant.</t>
        </is>
      </c>
    </row>
    <row r="11" ht="20" customHeight="1">
      <c r="A11" s="23" t="inlineStr">
        <is>
          <t>9. Gebruik voor export of verzending altijd een nette PDF-versie van de factuur.</t>
        </is>
      </c>
    </row>
    <row r="12" ht="20" customHeight="1">
      <c r="A12" s="23" t="inlineStr">
        <is>
          <t>10. Vermeld bij zakelijke facturen altijd het KVK-nummer en btw-id van uw onderneming.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2026-07-02T13:04:10Z</dcterms:created>
  <dcterms:modified xmlns:dcterms="http://purl.org/dc/terms/" xmlns:xsi="http://www.w3.org/2001/XMLSchema-instance" xsi:type="dcterms:W3CDTF">2026-07-02T13:04:10Z</dcterms:modified>
</cp:coreProperties>
</file>