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unctiehuis" sheetId="1" state="visible" r:id="rId1"/>
    <sheet xmlns:r="http://schemas.openxmlformats.org/officeDocument/2006/relationships" name="Schaalmatrix" sheetId="2" state="visible" r:id="rId2"/>
    <sheet xmlns:r="http://schemas.openxmlformats.org/officeDocument/2006/relationships" name="Analyse" sheetId="3" state="visible" r:id="rId3"/>
    <sheet xmlns:r="http://schemas.openxmlformats.org/officeDocument/2006/relationships" name="Instructi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&quot;€&quot; #.##0,00"/>
    <numFmt numFmtId="165" formatCode="0,00"/>
    <numFmt numFmtId="166" formatCode="DD-MM-JJJJ"/>
    <numFmt numFmtId="167" formatCode="0.0%"/>
  </numFmts>
  <fonts count="7">
    <font>
      <name val="Calibri"/>
      <family val="2"/>
      <color theme="1"/>
      <sz val="11"/>
      <scheme val="minor"/>
    </font>
    <font>
      <b val="1"/>
      <color rgb="001E293B"/>
      <sz val="16"/>
    </font>
    <font>
      <b val="1"/>
      <color rgb="00FFFFFF"/>
      <sz val="11"/>
    </font>
    <font>
      <b val="1"/>
      <color rgb="00FFFFFF"/>
      <sz val="10"/>
    </font>
    <font>
      <b val="1"/>
      <color rgb="000F766E"/>
      <sz val="12"/>
    </font>
    <font>
      <b val="1"/>
      <color rgb="001E293B"/>
      <sz val="12"/>
    </font>
    <font>
      <b val="1"/>
    </font>
  </fonts>
  <fills count="9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/>
    </xf>
    <xf numFmtId="0" fontId="0" fillId="4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166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/>
    </xf>
    <xf numFmtId="167" fontId="0" fillId="3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/>
    </xf>
    <xf numFmtId="167" fontId="0" fillId="5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0" fontId="1" fillId="0" borderId="0" pivotButton="0" quotePrefix="0" xfId="0"/>
    <xf numFmtId="0" fontId="2" fillId="6" borderId="1" applyAlignment="1" pivotButton="0" quotePrefix="0" xfId="0">
      <alignment horizontal="center" vertical="center" wrapText="1"/>
    </xf>
    <xf numFmtId="0" fontId="0" fillId="7" borderId="1" applyAlignment="1" pivotButton="0" quotePrefix="0" xfId="0">
      <alignment horizontal="center" vertical="center" wrapText="1"/>
    </xf>
    <xf numFmtId="164" fontId="0" fillId="7" borderId="1" applyAlignment="1" pivotButton="0" quotePrefix="0" xfId="0">
      <alignment horizontal="center" vertical="center" wrapText="1"/>
    </xf>
    <xf numFmtId="0" fontId="0" fillId="7" borderId="1" applyAlignment="1" pivotButton="0" quotePrefix="0" xfId="0">
      <alignment horizontal="left" vertical="center"/>
    </xf>
    <xf numFmtId="167" fontId="0" fillId="7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center" vertical="center" wrapText="1"/>
    </xf>
    <xf numFmtId="1" fontId="4" fillId="7" borderId="1" applyAlignment="1" pivotButton="0" quotePrefix="0" xfId="0">
      <alignment horizontal="center" vertical="center" wrapText="1"/>
    </xf>
    <xf numFmtId="1" fontId="4" fillId="5" borderId="1" applyAlignment="1" pivotButton="0" quotePrefix="0" xfId="0">
      <alignment horizontal="center" vertical="center" wrapText="1"/>
    </xf>
    <xf numFmtId="164" fontId="4" fillId="7" borderId="1" applyAlignment="1" pivotButton="0" quotePrefix="0" xfId="0">
      <alignment horizontal="center" vertical="center" wrapText="1"/>
    </xf>
    <xf numFmtId="167" fontId="4" fillId="7" borderId="1" applyAlignment="1" pivotButton="0" quotePrefix="0" xfId="0">
      <alignment horizontal="center" vertical="center" wrapText="1"/>
    </xf>
    <xf numFmtId="0" fontId="5" fillId="0" borderId="0" pivotButton="0" quotePrefix="0" xfId="0"/>
    <xf numFmtId="0" fontId="0" fillId="7" borderId="1" pivotButton="0" quotePrefix="0" xfId="0"/>
    <xf numFmtId="0" fontId="0" fillId="5" borderId="1" pivotButton="0" quotePrefix="0" xfId="0"/>
    <xf numFmtId="0" fontId="6" fillId="7" borderId="1" applyAlignment="1" pivotButton="0" quotePrefix="0" xfId="0">
      <alignment horizontal="left" vertical="top" wrapText="1"/>
    </xf>
    <xf numFmtId="0" fontId="0" fillId="7" borderId="1" applyAlignment="1" pivotButton="0" quotePrefix="0" xfId="0">
      <alignment horizontal="left" vertical="top" wrapText="1"/>
    </xf>
    <xf numFmtId="0" fontId="6" fillId="5" borderId="1" applyAlignment="1" pivotButton="0" quotePrefix="0" xfId="0">
      <alignment horizontal="left" vertical="top" wrapText="1"/>
    </xf>
    <xf numFmtId="0" fontId="0" fillId="5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4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1FAE5"/>
        </patternFill>
      </fill>
    </dxf>
    <dxf>
      <font>
        <b val="1"/>
        <color rgb="00DC2626"/>
      </font>
    </dxf>
    <dxf>
      <font>
        <b val="1"/>
        <color rgb="0016A34A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Aantal functies per afdeling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'Analyse'!B10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'Analyse'!$A$11:$A$16</f>
            </numRef>
          </cat>
          <val>
            <numRef>
              <f>'Analyse'!$B$11:$B$16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Aantal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Afdeling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Gemiddeld salaris per schaal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'Analyse'!E10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'Analyse'!$D$11:$D$16</f>
            </numRef>
          </cat>
          <val>
            <numRef>
              <f>'Analyse'!$E$11:$E$16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Schaal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Salaris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Leidinggevend vs niet-leidinggevend</a:t>
            </a:r>
          </a:p>
        </rich>
      </tx>
    </title>
    <plotArea>
      <pieChart>
        <varyColors val="1"/>
        <ser>
          <idx val="0"/>
          <order val="0"/>
          <tx>
            <strRef>
              <f>'Analyse'!H10</f>
            </strRef>
          </tx>
          <spPr>
            <a:ln xmlns:a="http://schemas.openxmlformats.org/drawingml/2006/main">
              <a:prstDash val="solid"/>
            </a:ln>
          </spPr>
          <cat>
            <numRef>
              <f>'Analyse'!$G$11:$G$12</f>
            </numRef>
          </cat>
          <val>
            <numRef>
              <f>'Analyse'!$H$11:$H$12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14</row>
      <rowOff>0</rowOff>
    </from>
    <ext cx="540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14</row>
      <rowOff>0</rowOff>
    </from>
    <ext cx="540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31</row>
      <rowOff>0</rowOff>
    </from>
    <ext cx="432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1" customWidth="1" min="1" max="1"/>
    <col width="28" customWidth="1" min="2" max="2"/>
    <col width="13" customWidth="1" min="3" max="3"/>
    <col width="22" customWidth="1" min="4" max="4"/>
    <col width="9" customWidth="1" min="5" max="5"/>
    <col width="10" customWidth="1" min="6" max="6"/>
    <col width="8" customWidth="1" min="7" max="7"/>
    <col width="17" customWidth="1" min="8" max="8"/>
    <col width="15" customWidth="1" min="9" max="9"/>
    <col width="15" customWidth="1" min="10" max="10"/>
    <col width="13" customWidth="1" min="11" max="11"/>
    <col width="13" customWidth="1" min="12" max="12"/>
    <col width="16" customWidth="1" min="13" max="13"/>
    <col width="16" customWidth="1" min="14" max="14"/>
    <col width="26" customWidth="1" min="15" max="15"/>
    <col width="15" customWidth="1" min="16" max="16"/>
    <col width="17" customWidth="1" min="17" max="17"/>
    <col width="14" customWidth="1" min="18" max="18"/>
  </cols>
  <sheetData>
    <row r="1" ht="26" customHeight="1">
      <c r="A1" s="1" t="inlineStr">
        <is>
          <t>Functiehuis Overzicht — Nederlandse Organisatie</t>
        </is>
      </c>
    </row>
    <row r="2" ht="34" customHeight="1">
      <c r="A2" s="2" t="inlineStr">
        <is>
          <t>Functie-ID</t>
        </is>
      </c>
      <c r="B2" s="2" t="inlineStr">
        <is>
          <t>Functietitel</t>
        </is>
      </c>
      <c r="C2" s="2" t="inlineStr">
        <is>
          <t>Afdeling</t>
        </is>
      </c>
      <c r="D2" s="2" t="inlineStr">
        <is>
          <t>Team</t>
        </is>
      </c>
      <c r="E2" s="2" t="inlineStr">
        <is>
          <t>Schaal</t>
        </is>
      </c>
      <c r="F2" s="2" t="inlineStr">
        <is>
          <t>Niveau</t>
        </is>
      </c>
      <c r="G2" s="2" t="inlineStr">
        <is>
          <t>FTE</t>
        </is>
      </c>
      <c r="H2" s="2" t="inlineStr">
        <is>
          <t>Bruto maandsalaris</t>
        </is>
      </c>
      <c r="I2" s="2" t="inlineStr">
        <is>
          <t>Salarisband min</t>
        </is>
      </c>
      <c r="J2" s="2" t="inlineStr">
        <is>
          <t>Salarisband max</t>
        </is>
      </c>
      <c r="K2" s="2" t="inlineStr">
        <is>
          <t>Uren per week</t>
        </is>
      </c>
      <c r="L2" s="2" t="inlineStr">
        <is>
          <t>Leidinggevend</t>
        </is>
      </c>
      <c r="M2" s="2" t="inlineStr">
        <is>
          <t>Kritiek voor organisatie</t>
        </is>
      </c>
      <c r="N2" s="2" t="inlineStr">
        <is>
          <t>Laatste herziening</t>
        </is>
      </c>
      <c r="O2" s="2" t="inlineStr">
        <is>
          <t>Opmerking</t>
        </is>
      </c>
      <c r="P2" s="2" t="inlineStr">
        <is>
          <t>Binnen bandbreedte?</t>
        </is>
      </c>
      <c r="Q2" s="2" t="inlineStr">
        <is>
          <t>Afwijking t.o.v. bandmax</t>
        </is>
      </c>
      <c r="R2" s="2" t="inlineStr">
        <is>
          <t>Afwijking in €</t>
        </is>
      </c>
    </row>
    <row r="3">
      <c r="A3" s="3" t="inlineStr">
        <is>
          <t>F001</t>
        </is>
      </c>
      <c r="B3" s="4" t="inlineStr">
        <is>
          <t>HR Business Partner</t>
        </is>
      </c>
      <c r="C3" s="4" t="inlineStr">
        <is>
          <t>HR</t>
        </is>
      </c>
      <c r="D3" s="4" t="inlineStr">
        <is>
          <t>Werving &amp; Selectie</t>
        </is>
      </c>
      <c r="E3" s="5" t="n">
        <v>10</v>
      </c>
      <c r="F3" s="4" t="inlineStr">
        <is>
          <t>Senior</t>
        </is>
      </c>
      <c r="G3" s="6" t="n">
        <v>1</v>
      </c>
      <c r="H3" s="7" t="n">
        <v>4800</v>
      </c>
      <c r="I3" s="7" t="n">
        <v>4200</v>
      </c>
      <c r="J3" s="7" t="n">
        <v>5200</v>
      </c>
      <c r="K3" s="3" t="n">
        <v>40</v>
      </c>
      <c r="L3" s="3" t="inlineStr">
        <is>
          <t>Ja</t>
        </is>
      </c>
      <c r="M3" s="3" t="inlineStr">
        <is>
          <t>Ja</t>
        </is>
      </c>
      <c r="N3" s="8" t="inlineStr">
        <is>
          <t>15-01-2026</t>
        </is>
      </c>
      <c r="O3" s="9" t="inlineStr"/>
      <c r="P3" s="3">
        <f>IF(AND(H3&gt;=I3,H3&lt;=J3),"Ja","Nee")</f>
        <v/>
      </c>
      <c r="Q3" s="10">
        <f>IFERROR((H3-J3)/J3,0)</f>
        <v/>
      </c>
      <c r="R3" s="11">
        <f>IFERROR(H3-J3,0)</f>
        <v/>
      </c>
    </row>
    <row r="4">
      <c r="A4" s="12" t="inlineStr">
        <is>
          <t>F002</t>
        </is>
      </c>
      <c r="B4" s="13" t="inlineStr">
        <is>
          <t>Financieel Administrateur</t>
        </is>
      </c>
      <c r="C4" s="13" t="inlineStr">
        <is>
          <t>Finance</t>
        </is>
      </c>
      <c r="D4" s="13" t="inlineStr">
        <is>
          <t>Financiële Administratie</t>
        </is>
      </c>
      <c r="E4" s="5" t="n">
        <v>7</v>
      </c>
      <c r="F4" s="13" t="inlineStr">
        <is>
          <t>Medior</t>
        </is>
      </c>
      <c r="G4" s="6" t="n">
        <v>1</v>
      </c>
      <c r="H4" s="7" t="n">
        <v>3200</v>
      </c>
      <c r="I4" s="7" t="n">
        <v>2900</v>
      </c>
      <c r="J4" s="7" t="n">
        <v>3600</v>
      </c>
      <c r="K4" s="12" t="n">
        <v>36</v>
      </c>
      <c r="L4" s="12" t="inlineStr">
        <is>
          <t>Nee</t>
        </is>
      </c>
      <c r="M4" s="12" t="inlineStr">
        <is>
          <t>Nee</t>
        </is>
      </c>
      <c r="N4" s="8" t="inlineStr">
        <is>
          <t>10-02-2026</t>
        </is>
      </c>
      <c r="O4" s="9" t="inlineStr"/>
      <c r="P4" s="12">
        <f>IF(AND(H4&gt;=I4,H4&lt;=J4),"Ja","Nee")</f>
        <v/>
      </c>
      <c r="Q4" s="14">
        <f>IFERROR((H4-J4)/J4,0)</f>
        <v/>
      </c>
      <c r="R4" s="15">
        <f>IFERROR(H4-J4,0)</f>
        <v/>
      </c>
    </row>
    <row r="5">
      <c r="A5" s="3" t="inlineStr">
        <is>
          <t>F003</t>
        </is>
      </c>
      <c r="B5" s="4" t="inlineStr">
        <is>
          <t>Servicecoördinator</t>
        </is>
      </c>
      <c r="C5" s="4" t="inlineStr">
        <is>
          <t>Operations</t>
        </is>
      </c>
      <c r="D5" s="4" t="inlineStr">
        <is>
          <t>Klantenservice</t>
        </is>
      </c>
      <c r="E5" s="5" t="n">
        <v>6</v>
      </c>
      <c r="F5" s="4" t="inlineStr">
        <is>
          <t>Medior</t>
        </is>
      </c>
      <c r="G5" s="6" t="n">
        <v>0.8</v>
      </c>
      <c r="H5" s="7" t="n">
        <v>2800</v>
      </c>
      <c r="I5" s="7" t="n">
        <v>2600</v>
      </c>
      <c r="J5" s="7" t="n">
        <v>3100</v>
      </c>
      <c r="K5" s="3" t="n">
        <v>32</v>
      </c>
      <c r="L5" s="3" t="inlineStr">
        <is>
          <t>Nee</t>
        </is>
      </c>
      <c r="M5" s="3" t="inlineStr">
        <is>
          <t>Nee</t>
        </is>
      </c>
      <c r="N5" s="8" t="inlineStr">
        <is>
          <t>05-03-2026</t>
        </is>
      </c>
      <c r="O5" s="9" t="inlineStr"/>
      <c r="P5" s="3">
        <f>IF(AND(H5&gt;=I5,H5&lt;=J5),"Ja","Nee")</f>
        <v/>
      </c>
      <c r="Q5" s="10">
        <f>IFERROR((H5-J5)/J5,0)</f>
        <v/>
      </c>
      <c r="R5" s="11">
        <f>IFERROR(H5-J5,0)</f>
        <v/>
      </c>
    </row>
    <row r="6">
      <c r="A6" s="12" t="inlineStr">
        <is>
          <t>F004</t>
        </is>
      </c>
      <c r="B6" s="13" t="inlineStr">
        <is>
          <t>Product Owner</t>
        </is>
      </c>
      <c r="C6" s="13" t="inlineStr">
        <is>
          <t>IT</t>
        </is>
      </c>
      <c r="D6" s="13" t="inlineStr">
        <is>
          <t>Productontwikkeling</t>
        </is>
      </c>
      <c r="E6" s="5" t="n">
        <v>11</v>
      </c>
      <c r="F6" s="13" t="inlineStr">
        <is>
          <t>Senior</t>
        </is>
      </c>
      <c r="G6" s="6" t="n">
        <v>1</v>
      </c>
      <c r="H6" s="7" t="n">
        <v>6000</v>
      </c>
      <c r="I6" s="7" t="n">
        <v>5000</v>
      </c>
      <c r="J6" s="7" t="n">
        <v>5900</v>
      </c>
      <c r="K6" s="12" t="n">
        <v>40</v>
      </c>
      <c r="L6" s="12" t="inlineStr">
        <is>
          <t>Nee</t>
        </is>
      </c>
      <c r="M6" s="12" t="inlineStr">
        <is>
          <t>Ja</t>
        </is>
      </c>
      <c r="N6" s="8" t="inlineStr">
        <is>
          <t>20-01-2026</t>
        </is>
      </c>
      <c r="O6" s="9" t="inlineStr">
        <is>
          <t>Salaris boven bandbreedte</t>
        </is>
      </c>
      <c r="P6" s="12">
        <f>IF(AND(H6&gt;=I6,H6&lt;=J6),"Ja","Nee")</f>
        <v/>
      </c>
      <c r="Q6" s="14">
        <f>IFERROR((H6-J6)/J6,0)</f>
        <v/>
      </c>
      <c r="R6" s="15">
        <f>IFERROR(H6-J6,0)</f>
        <v/>
      </c>
    </row>
    <row r="7">
      <c r="A7" s="3" t="inlineStr">
        <is>
          <t>F005</t>
        </is>
      </c>
      <c r="B7" s="4" t="inlineStr">
        <is>
          <t>Marketing Specialist</t>
        </is>
      </c>
      <c r="C7" s="4" t="inlineStr">
        <is>
          <t>Marketing</t>
        </is>
      </c>
      <c r="D7" s="4" t="inlineStr">
        <is>
          <t>Content &amp; Campagnes</t>
        </is>
      </c>
      <c r="E7" s="5" t="n">
        <v>8</v>
      </c>
      <c r="F7" s="4" t="inlineStr">
        <is>
          <t>Medior</t>
        </is>
      </c>
      <c r="G7" s="6" t="n">
        <v>1</v>
      </c>
      <c r="H7" s="7" t="n">
        <v>3500</v>
      </c>
      <c r="I7" s="7" t="n">
        <v>3300</v>
      </c>
      <c r="J7" s="7" t="n">
        <v>3900</v>
      </c>
      <c r="K7" s="3" t="n">
        <v>40</v>
      </c>
      <c r="L7" s="3" t="inlineStr">
        <is>
          <t>Nee</t>
        </is>
      </c>
      <c r="M7" s="3" t="inlineStr">
        <is>
          <t>Nee</t>
        </is>
      </c>
      <c r="N7" s="8" t="inlineStr">
        <is>
          <t>12-04-2026</t>
        </is>
      </c>
      <c r="O7" s="9" t="inlineStr"/>
      <c r="P7" s="3">
        <f>IF(AND(H7&gt;=I7,H7&lt;=J7),"Ja","Nee")</f>
        <v/>
      </c>
      <c r="Q7" s="10">
        <f>IFERROR((H7-J7)/J7,0)</f>
        <v/>
      </c>
      <c r="R7" s="11">
        <f>IFERROR(H7-J7,0)</f>
        <v/>
      </c>
    </row>
    <row r="8">
      <c r="A8" s="12" t="inlineStr">
        <is>
          <t>F006</t>
        </is>
      </c>
      <c r="B8" s="13" t="inlineStr">
        <is>
          <t>Teamleider Klantenservice</t>
        </is>
      </c>
      <c r="C8" s="13" t="inlineStr">
        <is>
          <t>Operations</t>
        </is>
      </c>
      <c r="D8" s="13" t="inlineStr">
        <is>
          <t>Klantenservice</t>
        </is>
      </c>
      <c r="E8" s="5" t="n">
        <v>9</v>
      </c>
      <c r="F8" s="13" t="inlineStr">
        <is>
          <t>Senior</t>
        </is>
      </c>
      <c r="G8" s="6" t="n">
        <v>1</v>
      </c>
      <c r="H8" s="7" t="n">
        <v>4200</v>
      </c>
      <c r="I8" s="7" t="n">
        <v>3900</v>
      </c>
      <c r="J8" s="7" t="n">
        <v>4600</v>
      </c>
      <c r="K8" s="12" t="n">
        <v>40</v>
      </c>
      <c r="L8" s="12" t="inlineStr">
        <is>
          <t>Ja</t>
        </is>
      </c>
      <c r="M8" s="12" t="inlineStr">
        <is>
          <t>Ja</t>
        </is>
      </c>
      <c r="N8" s="8" t="inlineStr">
        <is>
          <t>01-02-2026</t>
        </is>
      </c>
      <c r="O8" s="9" t="inlineStr"/>
      <c r="P8" s="12">
        <f>IF(AND(H8&gt;=I8,H8&lt;=J8),"Ja","Nee")</f>
        <v/>
      </c>
      <c r="Q8" s="14">
        <f>IFERROR((H8-J8)/J8,0)</f>
        <v/>
      </c>
      <c r="R8" s="15">
        <f>IFERROR(H8-J8,0)</f>
        <v/>
      </c>
    </row>
    <row r="9">
      <c r="A9" s="3" t="inlineStr">
        <is>
          <t>F007</t>
        </is>
      </c>
      <c r="B9" s="4" t="inlineStr">
        <is>
          <t>Medewerker Salarisadministratie</t>
        </is>
      </c>
      <c r="C9" s="4" t="inlineStr">
        <is>
          <t>HR</t>
        </is>
      </c>
      <c r="D9" s="4" t="inlineStr">
        <is>
          <t>Payroll</t>
        </is>
      </c>
      <c r="E9" s="5" t="n">
        <v>7</v>
      </c>
      <c r="F9" s="4" t="inlineStr">
        <is>
          <t>Junior</t>
        </is>
      </c>
      <c r="G9" s="6" t="n">
        <v>1</v>
      </c>
      <c r="H9" s="7" t="n">
        <v>3000</v>
      </c>
      <c r="I9" s="7" t="n">
        <v>2900</v>
      </c>
      <c r="J9" s="7" t="n">
        <v>3600</v>
      </c>
      <c r="K9" s="3" t="n">
        <v>40</v>
      </c>
      <c r="L9" s="3" t="inlineStr">
        <is>
          <t>Nee</t>
        </is>
      </c>
      <c r="M9" s="3" t="inlineStr">
        <is>
          <t>Nee</t>
        </is>
      </c>
      <c r="N9" s="8" t="inlineStr">
        <is>
          <t>18-03-2026</t>
        </is>
      </c>
      <c r="O9" s="9" t="inlineStr"/>
      <c r="P9" s="3">
        <f>IF(AND(H9&gt;=I9,H9&lt;=J9),"Ja","Nee")</f>
        <v/>
      </c>
      <c r="Q9" s="10">
        <f>IFERROR((H9-J9)/J9,0)</f>
        <v/>
      </c>
      <c r="R9" s="11">
        <f>IFERROR(H9-J9,0)</f>
        <v/>
      </c>
    </row>
    <row r="10">
      <c r="A10" s="12" t="inlineStr">
        <is>
          <t>F008</t>
        </is>
      </c>
      <c r="B10" s="13" t="inlineStr">
        <is>
          <t>IT Beheerder</t>
        </is>
      </c>
      <c r="C10" s="13" t="inlineStr">
        <is>
          <t>IT</t>
        </is>
      </c>
      <c r="D10" s="13" t="inlineStr">
        <is>
          <t>Infrastructuur</t>
        </is>
      </c>
      <c r="E10" s="5" t="n">
        <v>8</v>
      </c>
      <c r="F10" s="13" t="inlineStr">
        <is>
          <t>Medior</t>
        </is>
      </c>
      <c r="G10" s="6" t="n">
        <v>1</v>
      </c>
      <c r="H10" s="7" t="n">
        <v>3700</v>
      </c>
      <c r="I10" s="7" t="n">
        <v>3300</v>
      </c>
      <c r="J10" s="7" t="n">
        <v>3900</v>
      </c>
      <c r="K10" s="12" t="n">
        <v>40</v>
      </c>
      <c r="L10" s="12" t="inlineStr">
        <is>
          <t>Nee</t>
        </is>
      </c>
      <c r="M10" s="12" t="inlineStr">
        <is>
          <t>Ja</t>
        </is>
      </c>
      <c r="N10" s="8" t="inlineStr">
        <is>
          <t>25-02-2026</t>
        </is>
      </c>
      <c r="O10" s="9" t="inlineStr"/>
      <c r="P10" s="12">
        <f>IF(AND(H10&gt;=I10,H10&lt;=J10),"Ja","Nee")</f>
        <v/>
      </c>
      <c r="Q10" s="14">
        <f>IFERROR((H10-J10)/J10,0)</f>
        <v/>
      </c>
      <c r="R10" s="15">
        <f>IFERROR(H10-J10,0)</f>
        <v/>
      </c>
    </row>
    <row r="11">
      <c r="A11" s="3" t="inlineStr">
        <is>
          <t>F009</t>
        </is>
      </c>
      <c r="B11" s="4" t="inlineStr">
        <is>
          <t>KAM-Coördinator</t>
        </is>
      </c>
      <c r="C11" s="4" t="inlineStr">
        <is>
          <t>Sales</t>
        </is>
      </c>
      <c r="D11" s="4" t="inlineStr">
        <is>
          <t>Accountmanagement</t>
        </is>
      </c>
      <c r="E11" s="5" t="n">
        <v>9</v>
      </c>
      <c r="F11" s="4" t="inlineStr">
        <is>
          <t>Senior</t>
        </is>
      </c>
      <c r="G11" s="6" t="n">
        <v>1</v>
      </c>
      <c r="H11" s="7" t="n">
        <v>4700</v>
      </c>
      <c r="I11" s="7" t="n">
        <v>3900</v>
      </c>
      <c r="J11" s="7" t="n">
        <v>4600</v>
      </c>
      <c r="K11" s="3" t="n">
        <v>40</v>
      </c>
      <c r="L11" s="3" t="inlineStr">
        <is>
          <t>Nee</t>
        </is>
      </c>
      <c r="M11" s="3" t="inlineStr">
        <is>
          <t>Ja</t>
        </is>
      </c>
      <c r="N11" s="8" t="inlineStr">
        <is>
          <t>08-04-2026</t>
        </is>
      </c>
      <c r="O11" s="9" t="inlineStr">
        <is>
          <t>Boven schaalmax door anciënniteit</t>
        </is>
      </c>
      <c r="P11" s="3">
        <f>IF(AND(H11&gt;=I11,H11&lt;=J11),"Ja","Nee")</f>
        <v/>
      </c>
      <c r="Q11" s="10">
        <f>IFERROR((H11-J11)/J11,0)</f>
        <v/>
      </c>
      <c r="R11" s="11">
        <f>IFERROR(H11-J11,0)</f>
        <v/>
      </c>
    </row>
  </sheetData>
  <mergeCells count="1">
    <mergeCell ref="A1:R1"/>
  </mergeCells>
  <conditionalFormatting sqref="P3:P11">
    <cfRule type="expression" priority="1" dxfId="0" stopIfTrue="1">
      <formula>P3="Nee"</formula>
    </cfRule>
    <cfRule type="expression" priority="2" dxfId="1" stopIfTrue="1">
      <formula>P3="Ja"</formula>
    </cfRule>
  </conditionalFormatting>
  <conditionalFormatting sqref="Q3:R11">
    <cfRule type="cellIs" priority="3" operator="lessThan" dxfId="2">
      <formula>0</formula>
    </cfRule>
    <cfRule type="cellIs" priority="4" operator="greaterThanOrEqual" dxfId="3">
      <formula>0</formula>
    </cfRule>
  </conditionalFormatting>
  <dataValidations count="2">
    <dataValidation sqref="L3:M11" showErrorMessage="1" showInputMessage="1" allowBlank="1" type="list">
      <formula1>"Ja,Nee"</formula1>
    </dataValidation>
    <dataValidation sqref="E3:E11" showErrorMessage="1" showInputMessage="1" allowBlank="1" type="whole" operator="between">
      <formula1>1</formula1>
      <formula2>20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9" customWidth="1" min="1" max="1"/>
    <col width="15" customWidth="1" min="2" max="2"/>
    <col width="16" customWidth="1" min="3" max="3"/>
    <col width="14" customWidth="1" min="4" max="4"/>
    <col width="17" customWidth="1" min="5" max="5"/>
    <col width="17" customWidth="1" min="6" max="6"/>
    <col width="17" customWidth="1" min="7" max="7"/>
    <col width="42" customWidth="1" min="8" max="8"/>
    <col width="14" customWidth="1" min="9" max="9"/>
  </cols>
  <sheetData>
    <row r="1" ht="26" customHeight="1">
      <c r="A1" s="16" t="inlineStr">
        <is>
          <t>Schaalmatrix — Salarisschalen en Bandbreedtes</t>
        </is>
      </c>
    </row>
    <row r="2" ht="32" customHeight="1">
      <c r="A2" s="17" t="inlineStr">
        <is>
          <t>Schaal</t>
        </is>
      </c>
      <c r="B2" s="17" t="inlineStr">
        <is>
          <t>Startsalaris</t>
        </is>
      </c>
      <c r="C2" s="17" t="inlineStr">
        <is>
          <t>Middensalaris</t>
        </is>
      </c>
      <c r="D2" s="17" t="inlineStr">
        <is>
          <t>Eindsalaris</t>
        </is>
      </c>
      <c r="E2" s="17" t="inlineStr">
        <is>
          <t>Min jaren ervaring</t>
        </is>
      </c>
      <c r="F2" s="17" t="inlineStr">
        <is>
          <t>Max jaren ervaring</t>
        </is>
      </c>
      <c r="G2" s="17" t="inlineStr">
        <is>
          <t>Indicatief niveau</t>
        </is>
      </c>
      <c r="H2" s="17" t="inlineStr">
        <is>
          <t>Toelichting</t>
        </is>
      </c>
      <c r="I2" s="17" t="inlineStr">
        <is>
          <t>Spanning in %</t>
        </is>
      </c>
    </row>
    <row r="3">
      <c r="A3" s="18" t="n">
        <v>5</v>
      </c>
      <c r="B3" s="7" t="n">
        <v>2400</v>
      </c>
      <c r="C3" s="19">
        <f>AVERAGE(B3,D3)</f>
        <v/>
      </c>
      <c r="D3" s="7" t="n">
        <v>2900</v>
      </c>
      <c r="E3" s="18" t="n">
        <v>0</v>
      </c>
      <c r="F3" s="18" t="n">
        <v>2</v>
      </c>
      <c r="G3" s="20" t="inlineStr">
        <is>
          <t>Junior</t>
        </is>
      </c>
      <c r="H3" s="20" t="inlineStr">
        <is>
          <t>Instapfunctie, beperkte werkervaring vereist</t>
        </is>
      </c>
      <c r="I3" s="21">
        <f>IFERROR((D3-B3)/B3,0)</f>
        <v/>
      </c>
    </row>
    <row r="4">
      <c r="A4" s="12" t="n">
        <v>6</v>
      </c>
      <c r="B4" s="7" t="n">
        <v>2600</v>
      </c>
      <c r="C4" s="15">
        <f>AVERAGE(B4,D4)</f>
        <v/>
      </c>
      <c r="D4" s="7" t="n">
        <v>3100</v>
      </c>
      <c r="E4" s="12" t="n">
        <v>1</v>
      </c>
      <c r="F4" s="12" t="n">
        <v>3</v>
      </c>
      <c r="G4" s="13" t="inlineStr">
        <is>
          <t>Junior/Medior</t>
        </is>
      </c>
      <c r="H4" s="13" t="inlineStr">
        <is>
          <t>Uitvoerende functie met enige zelfstandigheid</t>
        </is>
      </c>
      <c r="I4" s="14">
        <f>IFERROR((D4-B4)/B4,0)</f>
        <v/>
      </c>
    </row>
    <row r="5">
      <c r="A5" s="18" t="n">
        <v>7</v>
      </c>
      <c r="B5" s="7" t="n">
        <v>2900</v>
      </c>
      <c r="C5" s="19">
        <f>AVERAGE(B5,D5)</f>
        <v/>
      </c>
      <c r="D5" s="7" t="n">
        <v>3600</v>
      </c>
      <c r="E5" s="18" t="n">
        <v>2</v>
      </c>
      <c r="F5" s="18" t="n">
        <v>5</v>
      </c>
      <c r="G5" s="20" t="inlineStr">
        <is>
          <t>Medior</t>
        </is>
      </c>
      <c r="H5" s="20" t="inlineStr">
        <is>
          <t>Vakinhoudelijke functie met eigen verantwoordelijkheid</t>
        </is>
      </c>
      <c r="I5" s="21">
        <f>IFERROR((D5-B5)/B5,0)</f>
        <v/>
      </c>
    </row>
    <row r="6">
      <c r="A6" s="12" t="n">
        <v>8</v>
      </c>
      <c r="B6" s="7" t="n">
        <v>3300</v>
      </c>
      <c r="C6" s="15">
        <f>AVERAGE(B6,D6)</f>
        <v/>
      </c>
      <c r="D6" s="7" t="n">
        <v>3900</v>
      </c>
      <c r="E6" s="12" t="n">
        <v>3</v>
      </c>
      <c r="F6" s="12" t="n">
        <v>6</v>
      </c>
      <c r="G6" s="13" t="inlineStr">
        <is>
          <t>Medior</t>
        </is>
      </c>
      <c r="H6" s="13" t="inlineStr">
        <is>
          <t>Specialistische functie met bredere impact</t>
        </is>
      </c>
      <c r="I6" s="14">
        <f>IFERROR((D6-B6)/B6,0)</f>
        <v/>
      </c>
    </row>
    <row r="7">
      <c r="A7" s="18" t="n">
        <v>9</v>
      </c>
      <c r="B7" s="7" t="n">
        <v>3900</v>
      </c>
      <c r="C7" s="19">
        <f>AVERAGE(B7,D7)</f>
        <v/>
      </c>
      <c r="D7" s="7" t="n">
        <v>4600</v>
      </c>
      <c r="E7" s="18" t="n">
        <v>4</v>
      </c>
      <c r="F7" s="18" t="n">
        <v>8</v>
      </c>
      <c r="G7" s="20" t="inlineStr">
        <is>
          <t>Medior/Senior</t>
        </is>
      </c>
      <c r="H7" s="20" t="inlineStr">
        <is>
          <t>Coördinerende of leidinggevende taken</t>
        </is>
      </c>
      <c r="I7" s="21">
        <f>IFERROR((D7-B7)/B7,0)</f>
        <v/>
      </c>
    </row>
    <row r="8">
      <c r="A8" s="12" t="n">
        <v>10</v>
      </c>
      <c r="B8" s="7" t="n">
        <v>4200</v>
      </c>
      <c r="C8" s="15">
        <f>AVERAGE(B8,D8)</f>
        <v/>
      </c>
      <c r="D8" s="7" t="n">
        <v>5200</v>
      </c>
      <c r="E8" s="12" t="n">
        <v>5</v>
      </c>
      <c r="F8" s="12" t="n">
        <v>10</v>
      </c>
      <c r="G8" s="13" t="inlineStr">
        <is>
          <t>Senior</t>
        </is>
      </c>
      <c r="H8" s="13" t="inlineStr">
        <is>
          <t>Senior specialist of HR Business Partner niveau</t>
        </is>
      </c>
      <c r="I8" s="14">
        <f>IFERROR((D8-B8)/B8,0)</f>
        <v/>
      </c>
    </row>
    <row r="9">
      <c r="A9" s="18" t="n">
        <v>11</v>
      </c>
      <c r="B9" s="7" t="n">
        <v>5000</v>
      </c>
      <c r="C9" s="19">
        <f>AVERAGE(B9,D9)</f>
        <v/>
      </c>
      <c r="D9" s="7" t="n">
        <v>5900</v>
      </c>
      <c r="E9" s="18" t="n">
        <v>7</v>
      </c>
      <c r="F9" s="18" t="n">
        <v>12</v>
      </c>
      <c r="G9" s="20" t="inlineStr">
        <is>
          <t>Senior</t>
        </is>
      </c>
      <c r="H9" s="20" t="inlineStr">
        <is>
          <t>Product- of procesverantwoordelijkheid</t>
        </is>
      </c>
      <c r="I9" s="21">
        <f>IFERROR((D9-B9)/B9,0)</f>
        <v/>
      </c>
    </row>
    <row r="10">
      <c r="A10" s="12" t="n">
        <v>12</v>
      </c>
      <c r="B10" s="7" t="n">
        <v>5700</v>
      </c>
      <c r="C10" s="15">
        <f>AVERAGE(B10,D10)</f>
        <v/>
      </c>
      <c r="D10" s="7" t="n">
        <v>6800</v>
      </c>
      <c r="E10" s="12" t="n">
        <v>9</v>
      </c>
      <c r="F10" s="12" t="n">
        <v>15</v>
      </c>
      <c r="G10" s="13" t="inlineStr">
        <is>
          <t>Senior/Expert</t>
        </is>
      </c>
      <c r="H10" s="13" t="inlineStr">
        <is>
          <t>Strategische of managementfunctie</t>
        </is>
      </c>
      <c r="I10" s="14">
        <f>IFERROR((D10-B10)/B10,0)</f>
        <v/>
      </c>
    </row>
  </sheetData>
  <mergeCells count="1">
    <mergeCell ref="A1:I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32" customWidth="1" min="1" max="1"/>
    <col width="16" customWidth="1" min="2" max="2"/>
    <col width="16" customWidth="1" min="4" max="4"/>
    <col width="16" customWidth="1" min="5" max="5"/>
    <col width="16" customWidth="1" min="7" max="7"/>
    <col width="16" customWidth="1" min="8" max="8"/>
  </cols>
  <sheetData>
    <row r="1" ht="26" customHeight="1">
      <c r="A1" s="16" t="inlineStr">
        <is>
          <t>Analyse Dashboard — Functiehuis</t>
        </is>
      </c>
    </row>
    <row r="2">
      <c r="A2" s="22" t="inlineStr">
        <is>
          <t>KPI</t>
        </is>
      </c>
      <c r="B2" s="22" t="inlineStr">
        <is>
          <t>Waarde</t>
        </is>
      </c>
    </row>
    <row r="3">
      <c r="A3" s="20" t="inlineStr">
        <is>
          <t>Totaal aantal functies</t>
        </is>
      </c>
      <c r="B3" s="23">
        <f>COUNTA(Functiehuis!B:B)-1</f>
        <v/>
      </c>
    </row>
    <row r="4">
      <c r="A4" s="13" t="inlineStr">
        <is>
          <t>Aantal leidinggevende functies</t>
        </is>
      </c>
      <c r="B4" s="24">
        <f>COUNTIF(Functiehuis!L:L,"Ja")</f>
        <v/>
      </c>
    </row>
    <row r="5">
      <c r="A5" s="20" t="inlineStr">
        <is>
          <t>Gemiddeld bruto maandsalaris</t>
        </is>
      </c>
      <c r="B5" s="25">
        <f>IFERROR(AVERAGE(Functiehuis!H:H),0)</f>
        <v/>
      </c>
    </row>
    <row r="6">
      <c r="A6" s="13" t="inlineStr">
        <is>
          <t>Aantal functies buiten bandbreedte</t>
        </is>
      </c>
      <c r="B6" s="24">
        <f>COUNTIF(Functiehuis!P:P,"Nee")</f>
        <v/>
      </c>
    </row>
    <row r="7">
      <c r="A7" s="20" t="inlineStr">
        <is>
          <t>Percentage buiten bandbreedte</t>
        </is>
      </c>
      <c r="B7" s="26">
        <f>IFERROR(B5/B2,0)</f>
        <v/>
      </c>
    </row>
    <row r="9">
      <c r="A9" s="27" t="inlineStr">
        <is>
          <t>Aantal functies per afdeling</t>
        </is>
      </c>
      <c r="D9" s="27" t="inlineStr">
        <is>
          <t>Gemiddeld salaris per schaal</t>
        </is>
      </c>
      <c r="G9" s="27" t="inlineStr">
        <is>
          <t>Leidinggevend verdeling</t>
        </is>
      </c>
    </row>
    <row r="10">
      <c r="A10" s="17" t="inlineStr">
        <is>
          <t>Afdeling</t>
        </is>
      </c>
      <c r="B10" s="17" t="inlineStr">
        <is>
          <t>Aantal</t>
        </is>
      </c>
      <c r="D10" s="17" t="inlineStr">
        <is>
          <t>Schaal</t>
        </is>
      </c>
      <c r="E10" s="17" t="inlineStr">
        <is>
          <t>Gem. salaris</t>
        </is>
      </c>
      <c r="G10" s="17" t="inlineStr">
        <is>
          <t>Type</t>
        </is>
      </c>
      <c r="H10" s="17" t="inlineStr">
        <is>
          <t>Aantal</t>
        </is>
      </c>
    </row>
    <row r="11">
      <c r="A11" s="28" t="inlineStr">
        <is>
          <t>HR</t>
        </is>
      </c>
      <c r="B11" s="18">
        <f>COUNTIF(Functiehuis!$C$3:$C$11,A11)</f>
        <v/>
      </c>
      <c r="D11" s="18" t="n">
        <v>6</v>
      </c>
      <c r="E11" s="19">
        <f>IFERROR(AVERAGEIF(Functiehuis!$E$3:$E$11,D11,Functiehuis!$H$3:$H$11),0)</f>
        <v/>
      </c>
      <c r="G11" s="28" t="inlineStr">
        <is>
          <t>Leidinggevend</t>
        </is>
      </c>
      <c r="H11" s="18">
        <f>COUNTIF(Functiehuis!L:L,"Ja")</f>
        <v/>
      </c>
    </row>
    <row r="12">
      <c r="A12" s="29" t="inlineStr">
        <is>
          <t>Finance</t>
        </is>
      </c>
      <c r="B12" s="12">
        <f>COUNTIF(Functiehuis!$C$3:$C$11,A12)</f>
        <v/>
      </c>
      <c r="D12" s="12" t="n">
        <v>7</v>
      </c>
      <c r="E12" s="15">
        <f>IFERROR(AVERAGEIF(Functiehuis!$E$3:$E$11,D12,Functiehuis!$H$3:$H$11),0)</f>
        <v/>
      </c>
      <c r="G12" s="29" t="inlineStr">
        <is>
          <t>Niet-leidinggevend</t>
        </is>
      </c>
      <c r="H12" s="12">
        <f>COUNTIF(Functiehuis!L:L,"Nee")</f>
        <v/>
      </c>
    </row>
    <row r="13">
      <c r="A13" s="28" t="inlineStr">
        <is>
          <t>Operations</t>
        </is>
      </c>
      <c r="B13" s="18">
        <f>COUNTIF(Functiehuis!$C$3:$C$11,A13)</f>
        <v/>
      </c>
      <c r="D13" s="18" t="n">
        <v>8</v>
      </c>
      <c r="E13" s="19">
        <f>IFERROR(AVERAGEIF(Functiehuis!$E$3:$E$11,D13,Functiehuis!$H$3:$H$11),0)</f>
        <v/>
      </c>
    </row>
    <row r="14">
      <c r="A14" s="29" t="inlineStr">
        <is>
          <t>IT</t>
        </is>
      </c>
      <c r="B14" s="12">
        <f>COUNTIF(Functiehuis!$C$3:$C$11,A14)</f>
        <v/>
      </c>
      <c r="D14" s="12" t="n">
        <v>9</v>
      </c>
      <c r="E14" s="15">
        <f>IFERROR(AVERAGEIF(Functiehuis!$E$3:$E$11,D14,Functiehuis!$H$3:$H$11),0)</f>
        <v/>
      </c>
    </row>
    <row r="15">
      <c r="A15" s="28" t="inlineStr">
        <is>
          <t>Marketing</t>
        </is>
      </c>
      <c r="B15" s="18">
        <f>COUNTIF(Functiehuis!$C$3:$C$11,A15)</f>
        <v/>
      </c>
      <c r="D15" s="18" t="n">
        <v>10</v>
      </c>
      <c r="E15" s="19">
        <f>IFERROR(AVERAGEIF(Functiehuis!$E$3:$E$11,D15,Functiehuis!$H$3:$H$11),0)</f>
        <v/>
      </c>
    </row>
    <row r="16">
      <c r="A16" s="29" t="inlineStr">
        <is>
          <t>Sales</t>
        </is>
      </c>
      <c r="B16" s="12">
        <f>COUNTIF(Functiehuis!$C$3:$C$11,A16)</f>
        <v/>
      </c>
      <c r="D16" s="12" t="n">
        <v>11</v>
      </c>
      <c r="E16" s="15">
        <f>IFERROR(AVERAGEIF(Functiehuis!$E$3:$E$11,D16,Functiehuis!$H$3:$H$11),0)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6" customWidth="1" min="1" max="1"/>
    <col width="85" customWidth="1" min="2" max="2"/>
  </cols>
  <sheetData>
    <row r="1" ht="26" customHeight="1">
      <c r="A1" s="16" t="inlineStr">
        <is>
          <t>Instructies — Functiehuis Sjabloon</t>
        </is>
      </c>
    </row>
    <row r="2">
      <c r="A2" s="17" t="inlineStr">
        <is>
          <t>Onderwerp</t>
        </is>
      </c>
      <c r="B2" s="17" t="inlineStr">
        <is>
          <t>Uitleg</t>
        </is>
      </c>
    </row>
    <row r="3" ht="34" customHeight="1">
      <c r="A3" s="30" t="inlineStr">
        <is>
          <t>Sheet Functiehuis</t>
        </is>
      </c>
      <c r="B3" s="31" t="inlineStr">
        <is>
          <t>Bevat alle functies met schaal, salaris, bandbreedte en kenmerken. Vul alleen de lichtgele cellen in (Schaal, Bruto maandsalaris, Salarisband min/max, Uren per week, Laatste herziening, Opmerking).</t>
        </is>
      </c>
    </row>
    <row r="4" ht="34" customHeight="1">
      <c r="A4" s="32" t="inlineStr">
        <is>
          <t>Binnen bandbreedte?</t>
        </is>
      </c>
      <c r="B4" s="33" t="inlineStr">
        <is>
          <t>Wordt automatisch berekend met een formule: controleert of het bruto maandsalaris binnen de opgegeven salarisband valt (Ja/Nee).</t>
        </is>
      </c>
    </row>
    <row r="5" ht="34" customHeight="1">
      <c r="A5" s="30" t="inlineStr">
        <is>
          <t>Afwijking t.o.v. bandmax</t>
        </is>
      </c>
      <c r="B5" s="31" t="inlineStr">
        <is>
          <t>Toont automatisch het percentage waarmee het salaris afwijkt van het maximum van de band.</t>
        </is>
      </c>
    </row>
    <row r="6" ht="34" customHeight="1">
      <c r="A6" s="32" t="inlineStr">
        <is>
          <t>Sheet Schaalmatrix</t>
        </is>
      </c>
      <c r="B6" s="33" t="inlineStr">
        <is>
          <t>Overzicht van salarisschalen 5 t/m 12 met start-, midden- en eindsalaris, ervaringseisen en niveau. Vul alleen Startsalaris en Eindsalaris in; Middensalaris wordt automatisch berekend.</t>
        </is>
      </c>
    </row>
    <row r="7" ht="34" customHeight="1">
      <c r="A7" s="30" t="inlineStr">
        <is>
          <t>Sheet Analyse</t>
        </is>
      </c>
      <c r="B7" s="31" t="inlineStr">
        <is>
          <t>Dashboard met KPI's en grafieken. Deze sheet wordt volledig automatisch gevuld via formules op basis van de sheets Functiehuis en Schaalmatrix. Handmatig invullen is hier niet nodig.</t>
        </is>
      </c>
    </row>
    <row r="8" ht="34" customHeight="1">
      <c r="A8" s="32" t="inlineStr">
        <is>
          <t>Salarissen</t>
        </is>
      </c>
      <c r="B8" s="33" t="inlineStr">
        <is>
          <t>Vul salarissen altijd in met de Nederlandse notatie, bijvoorbeeld € 3.500,00.</t>
        </is>
      </c>
    </row>
    <row r="9" ht="34" customHeight="1">
      <c r="A9" s="30" t="inlineStr">
        <is>
          <t>Datums</t>
        </is>
      </c>
      <c r="B9" s="31" t="inlineStr">
        <is>
          <t>Vul datums altijd in als DD-MM-JJJJ, bijvoorbeeld 15-01-2026.</t>
        </is>
      </c>
    </row>
    <row r="10" ht="34" customHeight="1">
      <c r="A10" s="32" t="inlineStr">
        <is>
          <t>Controle</t>
        </is>
      </c>
      <c r="B10" s="33" t="inlineStr">
        <is>
          <t>Controleer regelmatig of de toegewezen schaal en salarisband logisch zijn ten opzichte van de Schaalmatrix.</t>
        </is>
      </c>
    </row>
    <row r="11" ht="34" customHeight="1">
      <c r="A11" s="30" t="inlineStr">
        <is>
          <t>Kleurcodes</t>
        </is>
      </c>
      <c r="B11" s="31" t="inlineStr">
        <is>
          <t>Lichtgeel = invoerveld. Groen = positief/binnen norm. Rood = afwijking of aandachtspunt.</t>
        </is>
      </c>
    </row>
    <row r="12" ht="34" customHeight="1">
      <c r="A12" s="32" t="inlineStr">
        <is>
          <t>Bescherming</t>
        </is>
      </c>
      <c r="B12" s="33" t="inlineStr">
        <is>
          <t>Dit sjabloon bevat geen sheetbeveiliging zodat alle formules zichtbaar en aanpasbaar blijven.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2026-07-02T21:08:02Z</dcterms:created>
  <dcterms:modified xmlns:dcterms="http://purl.org/dc/terms/" xmlns:xsi="http://www.w3.org/2001/XMLSchema-instance" xsi:type="dcterms:W3CDTF">2026-07-02T21:08:02Z</dcterms:modified>
</cp:coreProperties>
</file>