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er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Categorieën" sheetId="3" state="visible" r:id="rId3"/>
    <sheet xmlns:r="http://schemas.openxmlformats.org/officeDocument/2006/relationships" name="Instructies" sheetId="4" state="visible" r:id="rId4"/>
  </sheets>
  <definedNames>
    <definedName name="_xlnm._FilterDatabase" localSheetId="0" hidden="1">'Invoer'!$A$2:$Q$2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DD-MM-JJJJ"/>
    <numFmt numFmtId="165" formatCode="&quot;€&quot; #.##0,00"/>
  </numFmts>
  <fonts count="8">
    <font>
      <name val="Calibri"/>
      <family val="2"/>
      <color theme="1"/>
      <sz val="11"/>
      <scheme val="minor"/>
    </font>
    <font>
      <b val="1"/>
      <color rgb="001E293B"/>
      <sz val="16"/>
    </font>
    <font>
      <b val="1"/>
      <color rgb="00FFFFFF"/>
      <sz val="11"/>
    </font>
    <font>
      <sz val="10"/>
    </font>
    <font>
      <b val="1"/>
      <sz val="10"/>
    </font>
    <font>
      <b val="1"/>
      <color rgb="00FFFFFF"/>
    </font>
    <font>
      <b val="1"/>
      <color rgb="0016A34A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8FAFC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C8102E"/>
      </patternFill>
    </fill>
  </fills>
  <borders count="5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2" borderId="1" applyAlignment="1" pivotButton="0" quotePrefix="0" xfId="0">
      <alignment horizontal="center" vertical="center" wrapText="1"/>
    </xf>
    <xf numFmtId="164" fontId="3" fillId="3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3" fillId="3" borderId="1" pivotButton="0" quotePrefix="0" xfId="0"/>
    <xf numFmtId="165" fontId="3" fillId="4" borderId="1" pivotButton="0" quotePrefix="0" xfId="0"/>
    <xf numFmtId="9" fontId="3" fillId="4" borderId="1" applyAlignment="1" pivotButton="0" quotePrefix="0" xfId="0">
      <alignment horizontal="center" vertical="center" wrapText="1"/>
    </xf>
    <xf numFmtId="165" fontId="3" fillId="3" borderId="1" pivotButton="0" quotePrefix="0" xfId="0"/>
    <xf numFmtId="164" fontId="3" fillId="5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0" fontId="3" fillId="5" borderId="1" pivotButton="0" quotePrefix="0" xfId="0"/>
    <xf numFmtId="165" fontId="3" fillId="5" borderId="1" pivotButton="0" quotePrefix="0" xfId="0"/>
    <xf numFmtId="0" fontId="4" fillId="6" borderId="1" pivotButton="0" quotePrefix="0" xfId="0"/>
    <xf numFmtId="165" fontId="5" fillId="6" borderId="1" pivotButton="0" quotePrefix="0" xfId="0"/>
    <xf numFmtId="0" fontId="1" fillId="0" borderId="0" pivotButton="0" quotePrefix="0" xfId="0"/>
    <xf numFmtId="0" fontId="2" fillId="2" borderId="0" pivotButton="0" quotePrefix="0" xfId="0"/>
    <xf numFmtId="0" fontId="4" fillId="3" borderId="1" pivotButton="0" quotePrefix="0" xfId="0"/>
    <xf numFmtId="165" fontId="0" fillId="3" borderId="1" pivotButton="0" quotePrefix="0" xfId="0"/>
    <xf numFmtId="0" fontId="4" fillId="5" borderId="1" pivotButton="0" quotePrefix="0" xfId="0"/>
    <xf numFmtId="165" fontId="0" fillId="5" borderId="1" pivotButton="0" quotePrefix="0" xfId="0"/>
    <xf numFmtId="165" fontId="6" fillId="3" borderId="1" pivotButton="0" quotePrefix="0" xfId="0"/>
    <xf numFmtId="1" fontId="0" fillId="3" borderId="1" pivotButton="0" quotePrefix="0" xfId="0"/>
    <xf numFmtId="1" fontId="0" fillId="5" borderId="1" pivotButton="0" quotePrefix="0" xfId="0"/>
    <xf numFmtId="0" fontId="0" fillId="3" borderId="1" pivotButton="0" quotePrefix="0" xfId="0"/>
    <xf numFmtId="0" fontId="0" fillId="5" borderId="1" pivotButton="0" quotePrefix="0" xfId="0"/>
    <xf numFmtId="0" fontId="0" fillId="3" borderId="1" applyAlignment="1" pivotButton="0" quotePrefix="0" xfId="0">
      <alignment horizontal="left" vertical="center" wrapText="1"/>
    </xf>
    <xf numFmtId="9" fontId="0" fillId="3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left" vertical="center" wrapText="1"/>
    </xf>
    <xf numFmtId="9" fontId="0" fillId="5" borderId="1" applyAlignment="1" pivotButton="0" quotePrefix="0" xfId="0">
      <alignment horizontal="center" vertical="center" wrapText="1"/>
    </xf>
    <xf numFmtId="0" fontId="7" fillId="6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3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4">
    <dxf>
      <font>
        <b val="1"/>
        <color rgb="00DC2626"/>
      </font>
      <fill>
        <patternFill patternType="solid">
          <fgColor rgb="00FEE2E2"/>
        </patternFill>
      </fill>
    </dxf>
    <dxf>
      <font>
        <b val="1"/>
        <color rgb="0016A34A"/>
      </font>
      <fill>
        <patternFill patternType="solid">
          <fgColor rgb="00DCFCE7"/>
        </patternFill>
      </fill>
    </dxf>
    <dxf>
      <font>
        <color rgb="00DC2626"/>
      </font>
      <fill>
        <patternFill patternType="solid">
          <fgColor rgb="00FEE2E2"/>
        </patternFill>
      </fill>
    </dxf>
    <dxf>
      <font>
        <color rgb="0016A34A"/>
      </font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Inkomsten vs Uitgaven per categorie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'Dashboard'!E11</f>
            </strRef>
          </tx>
          <spPr>
            <a:solidFill xmlns:a="http://schemas.openxmlformats.org/drawingml/2006/main">
              <a:srgbClr val="16A34A"/>
            </a:solidFill>
            <a:ln xmlns:a="http://schemas.openxmlformats.org/drawingml/2006/main">
              <a:prstDash val="solid"/>
            </a:ln>
          </spPr>
          <cat>
            <numRef>
              <f>'Dashboard'!$D$12:$D$21</f>
            </numRef>
          </cat>
          <val>
            <numRef>
              <f>'Dashboard'!$E$12:$E$21</f>
            </numRef>
          </val>
        </ser>
        <ser>
          <idx val="1"/>
          <order val="1"/>
          <tx>
            <strRef>
              <f>'Dashboard'!F11</f>
            </strRef>
          </tx>
          <spPr>
            <a:solidFill xmlns:a="http://schemas.openxmlformats.org/drawingml/2006/main">
              <a:srgbClr val="DC2626"/>
            </a:solidFill>
            <a:ln xmlns:a="http://schemas.openxmlformats.org/drawingml/2006/main">
              <a:prstDash val="solid"/>
            </a:ln>
          </spPr>
          <cat>
            <numRef>
              <f>'Dashboard'!$D$12:$D$21</f>
            </numRef>
          </cat>
          <val>
            <numRef>
              <f>'Dashboard'!$F$12:$F$21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Categorie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Bedrag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Netto resultaat per maand</a:t>
            </a:r>
          </a:p>
        </rich>
      </tx>
    </title>
    <plotArea>
      <lineChart>
        <grouping val="standard"/>
        <ser>
          <idx val="0"/>
          <order val="0"/>
          <tx>
            <strRef>
              <f>'Dashboard'!L11</f>
            </strRef>
          </tx>
          <spPr>
            <a:solidFill xmlns:a="http://schemas.openxmlformats.org/drawingml/2006/main">
              <a:srgbClr val="1E293B"/>
            </a:solidFill>
            <a:ln xmlns:a="http://schemas.openxmlformats.org/drawingml/2006/main" w="25000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'Dashboard'!$I$12:$I$17</f>
            </numRef>
          </cat>
          <val>
            <numRef>
              <f>'Dashboard'!$L$12:$L$17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Maand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Netto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Verdeling uitgaven per categorie</a:t>
            </a:r>
          </a:p>
        </rich>
      </tx>
    </title>
    <plotArea>
      <pieChart>
        <varyColors val="1"/>
        <ser>
          <idx val="0"/>
          <order val="0"/>
          <tx>
            <strRef>
              <f>'Dashboard'!F11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'Dashboard'!$D$12:$D$21</f>
            </numRef>
          </cat>
          <val>
            <numRef>
              <f>'Dashboard'!$F$12:$F$21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3</col>
      <colOff>0</colOff>
      <row>23</row>
      <rowOff>0</rowOff>
    </from>
    <ext cx="648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41</row>
      <rowOff>0</rowOff>
    </from>
    <ext cx="648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11</col>
      <colOff>0</colOff>
      <row>23</row>
      <rowOff>0</rowOff>
    </from>
    <ext cx="4320000" cy="324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Q1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2" customWidth="1" min="1" max="1"/>
    <col width="13" customWidth="1" min="2" max="2"/>
    <col width="12" customWidth="1" min="3" max="3"/>
    <col width="22" customWidth="1" min="4" max="4"/>
    <col width="32" customWidth="1" min="5" max="5"/>
    <col width="18" customWidth="1" min="6" max="6"/>
    <col width="14" customWidth="1" min="7" max="7"/>
    <col width="15" customWidth="1" min="8" max="8"/>
    <col width="12" customWidth="1" min="9" max="9"/>
    <col width="13" customWidth="1" min="10" max="10"/>
    <col width="15" customWidth="1" min="11" max="11"/>
    <col width="20" customWidth="1" min="12" max="12"/>
    <col width="10" customWidth="1" min="13" max="13"/>
    <col width="26" customWidth="1" min="14" max="14"/>
    <col width="20" customWidth="1" min="15" max="15"/>
    <col width="15" customWidth="1" min="16" max="16"/>
    <col width="15" customWidth="1" min="17" max="17"/>
  </cols>
  <sheetData>
    <row r="1" ht="26" customHeight="1">
      <c r="A1" s="1" t="inlineStr">
        <is>
          <t>Inkomsten en Uitgaven - Transactieoverzicht</t>
        </is>
      </c>
    </row>
    <row r="2" ht="30" customHeight="1">
      <c r="A2" s="2" t="inlineStr">
        <is>
          <t>Datum</t>
        </is>
      </c>
      <c r="B2" s="2" t="inlineStr">
        <is>
          <t>Boekstuknr.</t>
        </is>
      </c>
      <c r="C2" s="2" t="inlineStr">
        <is>
          <t>Type</t>
        </is>
      </c>
      <c r="D2" s="2" t="inlineStr">
        <is>
          <t>Categorie</t>
        </is>
      </c>
      <c r="E2" s="2" t="inlineStr">
        <is>
          <t>Omschrijving</t>
        </is>
      </c>
      <c r="F2" s="2" t="inlineStr">
        <is>
          <t>Relatie</t>
        </is>
      </c>
      <c r="G2" s="2" t="inlineStr">
        <is>
          <t>Plaats</t>
        </is>
      </c>
      <c r="H2" s="2" t="inlineStr">
        <is>
          <t>Bedrag excl. btw</t>
        </is>
      </c>
      <c r="I2" s="2" t="inlineStr">
        <is>
          <t>Btw-tarief</t>
        </is>
      </c>
      <c r="J2" s="2" t="inlineStr">
        <is>
          <t>Btw-bedrag</t>
        </is>
      </c>
      <c r="K2" s="2" t="inlineStr">
        <is>
          <t>Bedrag incl. btw</t>
        </is>
      </c>
      <c r="L2" s="2" t="inlineStr">
        <is>
          <t>Betaalwijze</t>
        </is>
      </c>
      <c r="M2" s="2" t="inlineStr">
        <is>
          <t>Status</t>
        </is>
      </c>
      <c r="N2" s="2" t="inlineStr">
        <is>
          <t>Opmerking</t>
        </is>
      </c>
      <c r="O2" s="2" t="inlineStr">
        <is>
          <t>Hoofdgroep (lookup)</t>
        </is>
      </c>
      <c r="P2" s="2" t="inlineStr">
        <is>
          <t>Type-controle</t>
        </is>
      </c>
      <c r="Q2" s="2" t="inlineStr">
        <is>
          <t>Status-controle</t>
        </is>
      </c>
    </row>
    <row r="3">
      <c r="A3" s="3" t="inlineStr">
        <is>
          <t>05-01-2026</t>
        </is>
      </c>
      <c r="B3" s="4" t="inlineStr">
        <is>
          <t>2026001</t>
        </is>
      </c>
      <c r="C3" s="4" t="inlineStr">
        <is>
          <t>Inkomsten</t>
        </is>
      </c>
      <c r="D3" s="5" t="inlineStr">
        <is>
          <t>Omzet</t>
        </is>
      </c>
      <c r="E3" s="5" t="inlineStr">
        <is>
          <t>Omzetfactuur webshop</t>
        </is>
      </c>
      <c r="F3" s="5" t="inlineStr">
        <is>
          <t>Sanne de Vries</t>
        </is>
      </c>
      <c r="G3" s="5" t="inlineStr">
        <is>
          <t>Amsterdam</t>
        </is>
      </c>
      <c r="H3" s="6" t="n">
        <v>1500</v>
      </c>
      <c r="I3" s="7" t="n">
        <v>0.21</v>
      </c>
      <c r="J3" s="8">
        <f>H3*I3</f>
        <v/>
      </c>
      <c r="K3" s="8">
        <f>H3+J3</f>
        <v/>
      </c>
      <c r="L3" s="4" t="inlineStr">
        <is>
          <t>iDEAL</t>
        </is>
      </c>
      <c r="M3" s="4" t="inlineStr">
        <is>
          <t>Betaald</t>
        </is>
      </c>
      <c r="N3" s="5" t="inlineStr"/>
      <c r="O3" s="5">
        <f>IFERROR(VLOOKUP(D3,Categorieën!$A:$B,2,FALSE),"Onbekend")</f>
        <v/>
      </c>
      <c r="P3" s="5">
        <f>IF(H3&gt;0,"Inkomsten","Uitgaven")</f>
        <v/>
      </c>
      <c r="Q3" s="5">
        <f>IF(L3="iDEAL","Betaald","Open")</f>
        <v/>
      </c>
    </row>
    <row r="4">
      <c r="A4" s="9" t="inlineStr">
        <is>
          <t>08-01-2026</t>
        </is>
      </c>
      <c r="B4" s="10" t="inlineStr">
        <is>
          <t>2026002</t>
        </is>
      </c>
      <c r="C4" s="10" t="inlineStr">
        <is>
          <t>Uitgaven</t>
        </is>
      </c>
      <c r="D4" s="11" t="inlineStr">
        <is>
          <t>Software</t>
        </is>
      </c>
      <c r="E4" s="11" t="inlineStr">
        <is>
          <t>Software-abonnement boekhoudpakket</t>
        </is>
      </c>
      <c r="F4" s="11" t="inlineStr">
        <is>
          <t>Daan Jansen</t>
        </is>
      </c>
      <c r="G4" s="11" t="inlineStr">
        <is>
          <t>Rotterdam</t>
        </is>
      </c>
      <c r="H4" s="6" t="n">
        <v>45</v>
      </c>
      <c r="I4" s="7" t="n">
        <v>0.21</v>
      </c>
      <c r="J4" s="12">
        <f>H4*I4</f>
        <v/>
      </c>
      <c r="K4" s="12">
        <f>H4+J4</f>
        <v/>
      </c>
      <c r="L4" s="10" t="inlineStr">
        <is>
          <t>Bank overschrijving</t>
        </is>
      </c>
      <c r="M4" s="10" t="inlineStr">
        <is>
          <t>Open</t>
        </is>
      </c>
      <c r="N4" s="11" t="inlineStr"/>
      <c r="O4" s="11">
        <f>IFERROR(VLOOKUP(D4,Categorieën!$A:$B,2,FALSE),"Onbekend")</f>
        <v/>
      </c>
      <c r="P4" s="11">
        <f>IF(H4&gt;0,"Inkomsten","Uitgaven")</f>
        <v/>
      </c>
      <c r="Q4" s="11">
        <f>IF(L4="iDEAL","Betaald","Open")</f>
        <v/>
      </c>
    </row>
    <row r="5">
      <c r="A5" s="3" t="inlineStr">
        <is>
          <t>12-01-2026</t>
        </is>
      </c>
      <c r="B5" s="4" t="inlineStr">
        <is>
          <t>2026003</t>
        </is>
      </c>
      <c r="C5" s="4" t="inlineStr">
        <is>
          <t>Uitgaven</t>
        </is>
      </c>
      <c r="D5" s="5" t="inlineStr">
        <is>
          <t>Marketing</t>
        </is>
      </c>
      <c r="E5" s="5" t="inlineStr">
        <is>
          <t>Marketingkosten social media</t>
        </is>
      </c>
      <c r="F5" s="5" t="inlineStr">
        <is>
          <t>Emma Bakker</t>
        </is>
      </c>
      <c r="G5" s="5" t="inlineStr">
        <is>
          <t>Utrecht</t>
        </is>
      </c>
      <c r="H5" s="6" t="n">
        <v>250</v>
      </c>
      <c r="I5" s="7" t="n">
        <v>0.21</v>
      </c>
      <c r="J5" s="8">
        <f>H5*I5</f>
        <v/>
      </c>
      <c r="K5" s="8">
        <f>H5+J5</f>
        <v/>
      </c>
      <c r="L5" s="4" t="inlineStr">
        <is>
          <t>iDEAL</t>
        </is>
      </c>
      <c r="M5" s="4" t="inlineStr">
        <is>
          <t>Betaald</t>
        </is>
      </c>
      <c r="N5" s="5" t="inlineStr"/>
      <c r="O5" s="5">
        <f>IFERROR(VLOOKUP(D5,Categorieën!$A:$B,2,FALSE),"Onbekend")</f>
        <v/>
      </c>
      <c r="P5" s="5">
        <f>IF(H5&gt;0,"Inkomsten","Uitgaven")</f>
        <v/>
      </c>
      <c r="Q5" s="5">
        <f>IF(L5="iDEAL","Betaald","Open")</f>
        <v/>
      </c>
    </row>
    <row r="6">
      <c r="A6" s="9" t="inlineStr">
        <is>
          <t>15-01-2026</t>
        </is>
      </c>
      <c r="B6" s="10" t="inlineStr">
        <is>
          <t>2026004</t>
        </is>
      </c>
      <c r="C6" s="10" t="inlineStr">
        <is>
          <t>Uitgaven</t>
        </is>
      </c>
      <c r="D6" s="11" t="inlineStr">
        <is>
          <t>Reiskosten</t>
        </is>
      </c>
      <c r="E6" s="11" t="inlineStr">
        <is>
          <t>Reiskosten naar klant</t>
        </is>
      </c>
      <c r="F6" s="11" t="inlineStr">
        <is>
          <t>Lars de Boer</t>
        </is>
      </c>
      <c r="G6" s="11" t="inlineStr">
        <is>
          <t>Eindhoven</t>
        </is>
      </c>
      <c r="H6" s="6" t="n">
        <v>68.5</v>
      </c>
      <c r="I6" s="7" t="n">
        <v>0</v>
      </c>
      <c r="J6" s="12">
        <f>H6*I6</f>
        <v/>
      </c>
      <c r="K6" s="12">
        <f>H6+J6</f>
        <v/>
      </c>
      <c r="L6" s="10" t="inlineStr">
        <is>
          <t>Contant</t>
        </is>
      </c>
      <c r="M6" s="10" t="inlineStr">
        <is>
          <t>Betaald</t>
        </is>
      </c>
      <c r="N6" s="11" t="inlineStr"/>
      <c r="O6" s="11">
        <f>IFERROR(VLOOKUP(D6,Categorieën!$A:$B,2,FALSE),"Onbekend")</f>
        <v/>
      </c>
      <c r="P6" s="11">
        <f>IF(H6&gt;0,"Inkomsten","Uitgaven")</f>
        <v/>
      </c>
      <c r="Q6" s="11">
        <f>IF(L6="iDEAL","Betaald","Open")</f>
        <v/>
      </c>
    </row>
    <row r="7">
      <c r="A7" s="3" t="inlineStr">
        <is>
          <t>18-01-2026</t>
        </is>
      </c>
      <c r="B7" s="4" t="inlineStr">
        <is>
          <t>2026005</t>
        </is>
      </c>
      <c r="C7" s="4" t="inlineStr">
        <is>
          <t>Uitgaven</t>
        </is>
      </c>
      <c r="D7" s="5" t="inlineStr">
        <is>
          <t>Kantoorbenodigdheden</t>
        </is>
      </c>
      <c r="E7" s="5" t="inlineStr">
        <is>
          <t>Kantoorartikelen aanschaf</t>
        </is>
      </c>
      <c r="F7" s="5" t="inlineStr">
        <is>
          <t>Sophie Visser</t>
        </is>
      </c>
      <c r="G7" s="5" t="inlineStr">
        <is>
          <t>Den Haag</t>
        </is>
      </c>
      <c r="H7" s="6" t="n">
        <v>89.95</v>
      </c>
      <c r="I7" s="7" t="n">
        <v>0.21</v>
      </c>
      <c r="J7" s="8">
        <f>H7*I7</f>
        <v/>
      </c>
      <c r="K7" s="8">
        <f>H7+J7</f>
        <v/>
      </c>
      <c r="L7" s="4" t="inlineStr">
        <is>
          <t>Bank overschrijving</t>
        </is>
      </c>
      <c r="M7" s="4" t="inlineStr">
        <is>
          <t>Open</t>
        </is>
      </c>
      <c r="N7" s="5" t="inlineStr"/>
      <c r="O7" s="5">
        <f>IFERROR(VLOOKUP(D7,Categorieën!$A:$B,2,FALSE),"Onbekend")</f>
        <v/>
      </c>
      <c r="P7" s="5">
        <f>IF(H7&gt;0,"Inkomsten","Uitgaven")</f>
        <v/>
      </c>
      <c r="Q7" s="5">
        <f>IF(L7="iDEAL","Betaald","Open")</f>
        <v/>
      </c>
    </row>
    <row r="8">
      <c r="A8" s="9" t="inlineStr">
        <is>
          <t>21-01-2026</t>
        </is>
      </c>
      <c r="B8" s="10" t="inlineStr">
        <is>
          <t>2026006</t>
        </is>
      </c>
      <c r="C8" s="10" t="inlineStr">
        <is>
          <t>Inkomsten</t>
        </is>
      </c>
      <c r="D8" s="11" t="inlineStr">
        <is>
          <t>Freelance diensten</t>
        </is>
      </c>
      <c r="E8" s="11" t="inlineStr">
        <is>
          <t>Adviesopdracht webdesign</t>
        </is>
      </c>
      <c r="F8" s="11" t="inlineStr">
        <is>
          <t>Bram van Dijk</t>
        </is>
      </c>
      <c r="G8" s="11" t="inlineStr">
        <is>
          <t>Groningen</t>
        </is>
      </c>
      <c r="H8" s="6" t="n">
        <v>2200</v>
      </c>
      <c r="I8" s="7" t="n">
        <v>0.21</v>
      </c>
      <c r="J8" s="12">
        <f>H8*I8</f>
        <v/>
      </c>
      <c r="K8" s="12">
        <f>H8+J8</f>
        <v/>
      </c>
      <c r="L8" s="10" t="inlineStr">
        <is>
          <t>iDEAL</t>
        </is>
      </c>
      <c r="M8" s="10" t="inlineStr">
        <is>
          <t>Betaald</t>
        </is>
      </c>
      <c r="N8" s="11" t="inlineStr"/>
      <c r="O8" s="11">
        <f>IFERROR(VLOOKUP(D8,Categorieën!$A:$B,2,FALSE),"Onbekend")</f>
        <v/>
      </c>
      <c r="P8" s="11">
        <f>IF(H8&gt;0,"Inkomsten","Uitgaven")</f>
        <v/>
      </c>
      <c r="Q8" s="11">
        <f>IF(L8="iDEAL","Betaald","Open")</f>
        <v/>
      </c>
    </row>
    <row r="9">
      <c r="A9" s="3" t="inlineStr">
        <is>
          <t>24-01-2026</t>
        </is>
      </c>
      <c r="B9" s="4" t="inlineStr">
        <is>
          <t>2026007</t>
        </is>
      </c>
      <c r="C9" s="4" t="inlineStr">
        <is>
          <t>Uitgaven</t>
        </is>
      </c>
      <c r="D9" s="5" t="inlineStr">
        <is>
          <t>Telecom</t>
        </is>
      </c>
      <c r="E9" s="5" t="inlineStr">
        <is>
          <t>Telecomfactuur mobiel en internet</t>
        </is>
      </c>
      <c r="F9" s="5" t="inlineStr">
        <is>
          <t>Julia Peters</t>
        </is>
      </c>
      <c r="G9" s="5" t="inlineStr">
        <is>
          <t>Haarlem</t>
        </is>
      </c>
      <c r="H9" s="6" t="n">
        <v>65</v>
      </c>
      <c r="I9" s="7" t="n">
        <v>0.21</v>
      </c>
      <c r="J9" s="8">
        <f>H9*I9</f>
        <v/>
      </c>
      <c r="K9" s="8">
        <f>H9+J9</f>
        <v/>
      </c>
      <c r="L9" s="4" t="inlineStr">
        <is>
          <t>Bank overschrijving</t>
        </is>
      </c>
      <c r="M9" s="4" t="inlineStr">
        <is>
          <t>Betaald</t>
        </is>
      </c>
      <c r="N9" s="5" t="inlineStr"/>
      <c r="O9" s="5">
        <f>IFERROR(VLOOKUP(D9,Categorieën!$A:$B,2,FALSE),"Onbekend")</f>
        <v/>
      </c>
      <c r="P9" s="5">
        <f>IF(H9&gt;0,"Inkomsten","Uitgaven")</f>
        <v/>
      </c>
      <c r="Q9" s="5">
        <f>IF(L9="iDEAL","Betaald","Open")</f>
        <v/>
      </c>
    </row>
    <row r="10">
      <c r="A10" s="9" t="inlineStr">
        <is>
          <t>27-01-2026</t>
        </is>
      </c>
      <c r="B10" s="10" t="inlineStr">
        <is>
          <t>2026008</t>
        </is>
      </c>
      <c r="C10" s="10" t="inlineStr">
        <is>
          <t>Uitgaven</t>
        </is>
      </c>
      <c r="D10" s="11" t="inlineStr">
        <is>
          <t>Bankkosten</t>
        </is>
      </c>
      <c r="E10" s="11" t="inlineStr">
        <is>
          <t>Bankkosten zakelijke rekening</t>
        </is>
      </c>
      <c r="F10" s="11" t="inlineStr">
        <is>
          <t>Thijs Meijer</t>
        </is>
      </c>
      <c r="G10" s="11" t="inlineStr">
        <is>
          <t>Breda</t>
        </is>
      </c>
      <c r="H10" s="6" t="n">
        <v>15.5</v>
      </c>
      <c r="I10" s="7" t="n">
        <v>0</v>
      </c>
      <c r="J10" s="12">
        <f>H10*I10</f>
        <v/>
      </c>
      <c r="K10" s="12">
        <f>H10+J10</f>
        <v/>
      </c>
      <c r="L10" s="10" t="inlineStr">
        <is>
          <t>Bank overschrijving</t>
        </is>
      </c>
      <c r="M10" s="10" t="inlineStr">
        <is>
          <t>Betaald</t>
        </is>
      </c>
      <c r="N10" s="11" t="inlineStr"/>
      <c r="O10" s="11">
        <f>IFERROR(VLOOKUP(D10,Categorieën!$A:$B,2,FALSE),"Onbekend")</f>
        <v/>
      </c>
      <c r="P10" s="11">
        <f>IF(H10&gt;0,"Inkomsten","Uitgaven")</f>
        <v/>
      </c>
      <c r="Q10" s="11">
        <f>IF(L10="iDEAL","Betaald","Open")</f>
        <v/>
      </c>
    </row>
    <row r="11">
      <c r="A11" s="3" t="inlineStr">
        <is>
          <t>30-01-2026</t>
        </is>
      </c>
      <c r="B11" s="4" t="inlineStr">
        <is>
          <t>2026009</t>
        </is>
      </c>
      <c r="C11" s="4" t="inlineStr">
        <is>
          <t>Uitgaven</t>
        </is>
      </c>
      <c r="D11" s="5" t="inlineStr">
        <is>
          <t>Verzekeringen</t>
        </is>
      </c>
      <c r="E11" s="5" t="inlineStr">
        <is>
          <t>Bedrijfsaansprakelijkheidsverzekering</t>
        </is>
      </c>
      <c r="F11" s="5" t="inlineStr">
        <is>
          <t>Lieke Smit</t>
        </is>
      </c>
      <c r="G11" s="5" t="inlineStr">
        <is>
          <t>Nijmegen</t>
        </is>
      </c>
      <c r="H11" s="6" t="n">
        <v>120</v>
      </c>
      <c r="I11" s="7" t="n">
        <v>0</v>
      </c>
      <c r="J11" s="8">
        <f>H11*I11</f>
        <v/>
      </c>
      <c r="K11" s="8">
        <f>H11+J11</f>
        <v/>
      </c>
      <c r="L11" s="4" t="inlineStr">
        <is>
          <t>Bank overschrijving</t>
        </is>
      </c>
      <c r="M11" s="4" t="inlineStr">
        <is>
          <t>Open</t>
        </is>
      </c>
      <c r="N11" s="5" t="inlineStr"/>
      <c r="O11" s="5">
        <f>IFERROR(VLOOKUP(D11,Categorieën!$A:$B,2,FALSE),"Onbekend")</f>
        <v/>
      </c>
      <c r="P11" s="5">
        <f>IF(H11&gt;0,"Inkomsten","Uitgaven")</f>
        <v/>
      </c>
      <c r="Q11" s="5">
        <f>IF(L11="iDEAL","Betaald","Open")</f>
        <v/>
      </c>
    </row>
    <row r="12">
      <c r="A12" s="9" t="inlineStr">
        <is>
          <t>02-02-2026</t>
        </is>
      </c>
      <c r="B12" s="10" t="inlineStr">
        <is>
          <t>2026010</t>
        </is>
      </c>
      <c r="C12" s="10" t="inlineStr">
        <is>
          <t>Inkomsten</t>
        </is>
      </c>
      <c r="D12" s="11" t="inlineStr">
        <is>
          <t>Omzet</t>
        </is>
      </c>
      <c r="E12" s="11" t="inlineStr">
        <is>
          <t>Omzetfactuur consultancy</t>
        </is>
      </c>
      <c r="F12" s="11" t="inlineStr">
        <is>
          <t>Ruben Mulder</t>
        </is>
      </c>
      <c r="G12" s="11" t="inlineStr">
        <is>
          <t>Tilburg</t>
        </is>
      </c>
      <c r="H12" s="6" t="n">
        <v>1800</v>
      </c>
      <c r="I12" s="7" t="n">
        <v>0.21</v>
      </c>
      <c r="J12" s="12">
        <f>H12*I12</f>
        <v/>
      </c>
      <c r="K12" s="12">
        <f>H12+J12</f>
        <v/>
      </c>
      <c r="L12" s="10" t="inlineStr">
        <is>
          <t>iDEAL</t>
        </is>
      </c>
      <c r="M12" s="10" t="inlineStr">
        <is>
          <t>Betaald</t>
        </is>
      </c>
      <c r="N12" s="11" t="inlineStr"/>
      <c r="O12" s="11">
        <f>IFERROR(VLOOKUP(D12,Categorieën!$A:$B,2,FALSE),"Onbekend")</f>
        <v/>
      </c>
      <c r="P12" s="11">
        <f>IF(H12&gt;0,"Inkomsten","Uitgaven")</f>
        <v/>
      </c>
      <c r="Q12" s="11">
        <f>IF(L12="iDEAL","Betaald","Open")</f>
        <v/>
      </c>
    </row>
    <row r="13">
      <c r="A13" s="13" t="n"/>
      <c r="B13" s="13" t="n"/>
      <c r="C13" s="13" t="n"/>
      <c r="D13" s="13" t="n"/>
      <c r="E13" s="13" t="inlineStr">
        <is>
          <t>TOTAAL</t>
        </is>
      </c>
      <c r="F13" s="13" t="n"/>
      <c r="G13" s="13" t="n"/>
      <c r="H13" s="14">
        <f>SUM(H3:H12)</f>
        <v/>
      </c>
      <c r="I13" s="13" t="n"/>
      <c r="J13" s="14">
        <f>SUM(J3:J12)</f>
        <v/>
      </c>
      <c r="K13" s="14">
        <f>SUM(K3:K12)</f>
        <v/>
      </c>
      <c r="L13" s="13" t="n"/>
      <c r="M13" s="13" t="n"/>
      <c r="N13" s="13" t="n"/>
      <c r="O13" s="13" t="n"/>
      <c r="P13" s="13" t="n"/>
      <c r="Q13" s="13" t="n"/>
    </row>
  </sheetData>
  <autoFilter ref="A2:Q2"/>
  <mergeCells count="1">
    <mergeCell ref="A1:Q1"/>
  </mergeCells>
  <conditionalFormatting sqref="M3:M12">
    <cfRule type="expression" priority="1" dxfId="0">
      <formula>M3="Open"</formula>
    </cfRule>
    <cfRule type="expression" priority="2" dxfId="1">
      <formula>M3="Betaald"</formula>
    </cfRule>
  </conditionalFormatting>
  <conditionalFormatting sqref="C3:C12">
    <cfRule type="expression" priority="3" dxfId="2">
      <formula>C3="Uitgaven"</formula>
    </cfRule>
    <cfRule type="expression" priority="4" dxfId="3">
      <formula>C3="Inkomsten"</formula>
    </cfRule>
  </conditionalFormatting>
  <dataValidations count="5">
    <dataValidation sqref="C3:C12" showErrorMessage="1" showInputMessage="1" allowBlank="1" type="list">
      <formula1>"Inkomsten,Uitgaven"</formula1>
    </dataValidation>
    <dataValidation sqref="D3:D12" showErrorMessage="1" showInputMessage="1" allowBlank="1" type="list">
      <formula1>=Categorieën!$A$2:$A$11</formula1>
    </dataValidation>
    <dataValidation sqref="I3:I12" showErrorMessage="1" showInputMessage="1" allowBlank="1" type="list">
      <formula1>"0,0.09,0.21"</formula1>
    </dataValidation>
    <dataValidation sqref="L3:L12" showErrorMessage="1" showInputMessage="1" allowBlank="1" type="list">
      <formula1>"iDEAL,Bank overschrijving,Contant,Creditcard"</formula1>
    </dataValidation>
    <dataValidation sqref="M3:M12" showErrorMessage="1" showInputMessage="1" allowBlank="1" type="list">
      <formula1>"Open,Betaald"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21"/>
  <sheetViews>
    <sheetView workbookViewId="0">
      <selection activeCell="A1" sqref="A1"/>
    </sheetView>
  </sheetViews>
  <sheetFormatPr baseColWidth="8" defaultRowHeight="15"/>
  <cols>
    <col width="24" customWidth="1" min="1" max="1"/>
    <col width="18" customWidth="1" min="2" max="2"/>
    <col width="3" customWidth="1" min="3" max="3"/>
    <col width="22" customWidth="1" min="4" max="4"/>
    <col width="15" customWidth="1" min="5" max="5"/>
    <col width="15" customWidth="1" min="6" max="6"/>
    <col width="3" customWidth="1" min="7" max="7"/>
    <col width="10" customWidth="1" min="8" max="8"/>
    <col width="10" customWidth="1" min="9" max="9"/>
    <col width="14" customWidth="1" min="10" max="10"/>
    <col width="14" customWidth="1" min="11" max="11"/>
    <col width="14" customWidth="1" min="12" max="12"/>
  </cols>
  <sheetData>
    <row r="1" ht="26" customHeight="1">
      <c r="A1" s="15" t="inlineStr">
        <is>
          <t>Dashboard - Inkomsten en Uitgaven</t>
        </is>
      </c>
    </row>
    <row r="2">
      <c r="A2" s="16" t="inlineStr">
        <is>
          <t>Kerncijfer</t>
        </is>
      </c>
      <c r="B2" s="16" t="inlineStr">
        <is>
          <t>Waarde</t>
        </is>
      </c>
    </row>
    <row r="3">
      <c r="A3" s="17" t="inlineStr">
        <is>
          <t>Totale inkomsten</t>
        </is>
      </c>
      <c r="B3" s="18">
        <f>SUMIF(Invoer!C:C,"Inkomsten",Invoer!K:K)</f>
        <v/>
      </c>
    </row>
    <row r="4">
      <c r="A4" s="19" t="inlineStr">
        <is>
          <t>Totale uitgaven</t>
        </is>
      </c>
      <c r="B4" s="20">
        <f>SUMIF(Invoer!C:C,"Uitgaven",Invoer!K:K)</f>
        <v/>
      </c>
    </row>
    <row r="5">
      <c r="A5" s="17" t="inlineStr">
        <is>
          <t>Netto resultaat</t>
        </is>
      </c>
      <c r="B5" s="21">
        <f>B2-B3</f>
        <v/>
      </c>
    </row>
    <row r="6">
      <c r="A6" s="19" t="inlineStr">
        <is>
          <t>Gemiddelde transactie</t>
        </is>
      </c>
      <c r="B6" s="20">
        <f>IFERROR(AVERAGE(Invoer!K3:K12),0)</f>
        <v/>
      </c>
    </row>
    <row r="7">
      <c r="A7" s="17" t="inlineStr">
        <is>
          <t>Aantal transacties</t>
        </is>
      </c>
      <c r="B7" s="22">
        <f>COUNTA(Invoer!A3:A12)</f>
        <v/>
      </c>
    </row>
    <row r="8">
      <c r="A8" s="19" t="inlineStr">
        <is>
          <t>Open posten</t>
        </is>
      </c>
      <c r="B8" s="23">
        <f>COUNTIF(Invoer!M:M,"Open")</f>
        <v/>
      </c>
    </row>
    <row r="9">
      <c r="A9" s="17" t="inlineStr">
        <is>
          <t>Btw-totaal</t>
        </is>
      </c>
      <c r="B9" s="18">
        <f>SUM(Invoer!J:J)</f>
        <v/>
      </c>
    </row>
    <row r="10"/>
    <row r="11">
      <c r="D11" s="16" t="inlineStr">
        <is>
          <t>Categorie</t>
        </is>
      </c>
      <c r="E11" s="16" t="inlineStr">
        <is>
          <t>Inkomsten</t>
        </is>
      </c>
      <c r="F11" s="16" t="inlineStr">
        <is>
          <t>Uitgaven</t>
        </is>
      </c>
      <c r="H11" s="16" t="inlineStr">
        <is>
          <t>Maand nr</t>
        </is>
      </c>
      <c r="I11" s="16" t="inlineStr">
        <is>
          <t>Maand</t>
        </is>
      </c>
      <c r="J11" s="16" t="inlineStr">
        <is>
          <t>Inkomsten</t>
        </is>
      </c>
      <c r="K11" s="16" t="inlineStr">
        <is>
          <t>Uitgaven</t>
        </is>
      </c>
      <c r="L11" s="16" t="inlineStr">
        <is>
          <t>Netto</t>
        </is>
      </c>
    </row>
    <row r="12">
      <c r="D12" s="24" t="inlineStr">
        <is>
          <t>Omzet</t>
        </is>
      </c>
      <c r="E12" s="18">
        <f>SUMIFS(Invoer!$K:$K,Invoer!$D:$D,D12,Invoer!$C:$C,"Inkomsten")</f>
        <v/>
      </c>
      <c r="F12" s="18">
        <f>SUMIFS(Invoer!$K:$K,Invoer!$D:$D,D12,Invoer!$C:$C,"Uitgaven")</f>
        <v/>
      </c>
      <c r="H12" s="24" t="n">
        <v>1</v>
      </c>
      <c r="I12" s="24" t="inlineStr">
        <is>
          <t>Jan</t>
        </is>
      </c>
      <c r="J12" s="18">
        <f>SUMIFS(Invoer!$K:$K,Invoer!$C:$C,"Inkomsten",Invoer!$A:$A,"&gt;="&amp;DATE(2026,H12,1),Invoer!$A:$A,"&lt;"&amp;DATE(2026,H12+1,1))</f>
        <v/>
      </c>
      <c r="K12" s="18">
        <f>SUMIFS(Invoer!$K:$K,Invoer!$C:$C,"Uitgaven",Invoer!$A:$A,"&gt;="&amp;DATE(2026,H12,1),Invoer!$A:$A,"&lt;"&amp;DATE(2026,H12+1,1))</f>
        <v/>
      </c>
      <c r="L12" s="18">
        <f>J12-K12</f>
        <v/>
      </c>
    </row>
    <row r="13">
      <c r="D13" s="25" t="inlineStr">
        <is>
          <t>Freelance diensten</t>
        </is>
      </c>
      <c r="E13" s="20">
        <f>SUMIFS(Invoer!$K:$K,Invoer!$D:$D,D13,Invoer!$C:$C,"Inkomsten")</f>
        <v/>
      </c>
      <c r="F13" s="20">
        <f>SUMIFS(Invoer!$K:$K,Invoer!$D:$D,D13,Invoer!$C:$C,"Uitgaven")</f>
        <v/>
      </c>
      <c r="H13" s="25" t="n">
        <v>2</v>
      </c>
      <c r="I13" s="25" t="inlineStr">
        <is>
          <t>Feb</t>
        </is>
      </c>
      <c r="J13" s="20">
        <f>SUMIFS(Invoer!$K:$K,Invoer!$C:$C,"Inkomsten",Invoer!$A:$A,"&gt;="&amp;DATE(2026,H13,1),Invoer!$A:$A,"&lt;"&amp;DATE(2026,H13+1,1))</f>
        <v/>
      </c>
      <c r="K13" s="20">
        <f>SUMIFS(Invoer!$K:$K,Invoer!$C:$C,"Uitgaven",Invoer!$A:$A,"&gt;="&amp;DATE(2026,H13,1),Invoer!$A:$A,"&lt;"&amp;DATE(2026,H13+1,1))</f>
        <v/>
      </c>
      <c r="L13" s="20">
        <f>J13-K13</f>
        <v/>
      </c>
    </row>
    <row r="14">
      <c r="D14" s="24" t="inlineStr">
        <is>
          <t>Kantoorbenodigdheden</t>
        </is>
      </c>
      <c r="E14" s="18">
        <f>SUMIFS(Invoer!$K:$K,Invoer!$D:$D,D14,Invoer!$C:$C,"Inkomsten")</f>
        <v/>
      </c>
      <c r="F14" s="18">
        <f>SUMIFS(Invoer!$K:$K,Invoer!$D:$D,D14,Invoer!$C:$C,"Uitgaven")</f>
        <v/>
      </c>
      <c r="H14" s="24" t="n">
        <v>3</v>
      </c>
      <c r="I14" s="24" t="inlineStr">
        <is>
          <t>Mrt</t>
        </is>
      </c>
      <c r="J14" s="18">
        <f>SUMIFS(Invoer!$K:$K,Invoer!$C:$C,"Inkomsten",Invoer!$A:$A,"&gt;="&amp;DATE(2026,H14,1),Invoer!$A:$A,"&lt;"&amp;DATE(2026,H14+1,1))</f>
        <v/>
      </c>
      <c r="K14" s="18">
        <f>SUMIFS(Invoer!$K:$K,Invoer!$C:$C,"Uitgaven",Invoer!$A:$A,"&gt;="&amp;DATE(2026,H14,1),Invoer!$A:$A,"&lt;"&amp;DATE(2026,H14+1,1))</f>
        <v/>
      </c>
      <c r="L14" s="18">
        <f>J14-K14</f>
        <v/>
      </c>
    </row>
    <row r="15">
      <c r="D15" s="25" t="inlineStr">
        <is>
          <t>Software</t>
        </is>
      </c>
      <c r="E15" s="20">
        <f>SUMIFS(Invoer!$K:$K,Invoer!$D:$D,D15,Invoer!$C:$C,"Inkomsten")</f>
        <v/>
      </c>
      <c r="F15" s="20">
        <f>SUMIFS(Invoer!$K:$K,Invoer!$D:$D,D15,Invoer!$C:$C,"Uitgaven")</f>
        <v/>
      </c>
      <c r="H15" s="25" t="n">
        <v>4</v>
      </c>
      <c r="I15" s="25" t="inlineStr">
        <is>
          <t>Apr</t>
        </is>
      </c>
      <c r="J15" s="20">
        <f>SUMIFS(Invoer!$K:$K,Invoer!$C:$C,"Inkomsten",Invoer!$A:$A,"&gt;="&amp;DATE(2026,H15,1),Invoer!$A:$A,"&lt;"&amp;DATE(2026,H15+1,1))</f>
        <v/>
      </c>
      <c r="K15" s="20">
        <f>SUMIFS(Invoer!$K:$K,Invoer!$C:$C,"Uitgaven",Invoer!$A:$A,"&gt;="&amp;DATE(2026,H15,1),Invoer!$A:$A,"&lt;"&amp;DATE(2026,H15+1,1))</f>
        <v/>
      </c>
      <c r="L15" s="20">
        <f>J15-K15</f>
        <v/>
      </c>
    </row>
    <row r="16">
      <c r="D16" s="24" t="inlineStr">
        <is>
          <t>Reiskosten</t>
        </is>
      </c>
      <c r="E16" s="18">
        <f>SUMIFS(Invoer!$K:$K,Invoer!$D:$D,D16,Invoer!$C:$C,"Inkomsten")</f>
        <v/>
      </c>
      <c r="F16" s="18">
        <f>SUMIFS(Invoer!$K:$K,Invoer!$D:$D,D16,Invoer!$C:$C,"Uitgaven")</f>
        <v/>
      </c>
      <c r="H16" s="24" t="n">
        <v>5</v>
      </c>
      <c r="I16" s="24" t="inlineStr">
        <is>
          <t>Mei</t>
        </is>
      </c>
      <c r="J16" s="18">
        <f>SUMIFS(Invoer!$K:$K,Invoer!$C:$C,"Inkomsten",Invoer!$A:$A,"&gt;="&amp;DATE(2026,H16,1),Invoer!$A:$A,"&lt;"&amp;DATE(2026,H16+1,1))</f>
        <v/>
      </c>
      <c r="K16" s="18">
        <f>SUMIFS(Invoer!$K:$K,Invoer!$C:$C,"Uitgaven",Invoer!$A:$A,"&gt;="&amp;DATE(2026,H16,1),Invoer!$A:$A,"&lt;"&amp;DATE(2026,H16+1,1))</f>
        <v/>
      </c>
      <c r="L16" s="18">
        <f>J16-K16</f>
        <v/>
      </c>
    </row>
    <row r="17">
      <c r="D17" s="25" t="inlineStr">
        <is>
          <t>Marketing</t>
        </is>
      </c>
      <c r="E17" s="20">
        <f>SUMIFS(Invoer!$K:$K,Invoer!$D:$D,D17,Invoer!$C:$C,"Inkomsten")</f>
        <v/>
      </c>
      <c r="F17" s="20">
        <f>SUMIFS(Invoer!$K:$K,Invoer!$D:$D,D17,Invoer!$C:$C,"Uitgaven")</f>
        <v/>
      </c>
      <c r="H17" s="25" t="n">
        <v>6</v>
      </c>
      <c r="I17" s="25" t="inlineStr">
        <is>
          <t>Jun</t>
        </is>
      </c>
      <c r="J17" s="20">
        <f>SUMIFS(Invoer!$K:$K,Invoer!$C:$C,"Inkomsten",Invoer!$A:$A,"&gt;="&amp;DATE(2026,H17,1),Invoer!$A:$A,"&lt;"&amp;DATE(2026,H17+1,1))</f>
        <v/>
      </c>
      <c r="K17" s="20">
        <f>SUMIFS(Invoer!$K:$K,Invoer!$C:$C,"Uitgaven",Invoer!$A:$A,"&gt;="&amp;DATE(2026,H17,1),Invoer!$A:$A,"&lt;"&amp;DATE(2026,H17+1,1))</f>
        <v/>
      </c>
      <c r="L17" s="20">
        <f>J17-K17</f>
        <v/>
      </c>
    </row>
    <row r="18">
      <c r="D18" s="24" t="inlineStr">
        <is>
          <t>Telecom</t>
        </is>
      </c>
      <c r="E18" s="18">
        <f>SUMIFS(Invoer!$K:$K,Invoer!$D:$D,D18,Invoer!$C:$C,"Inkomsten")</f>
        <v/>
      </c>
      <c r="F18" s="18">
        <f>SUMIFS(Invoer!$K:$K,Invoer!$D:$D,D18,Invoer!$C:$C,"Uitgaven")</f>
        <v/>
      </c>
    </row>
    <row r="19">
      <c r="D19" s="25" t="inlineStr">
        <is>
          <t>Bankkosten</t>
        </is>
      </c>
      <c r="E19" s="20">
        <f>SUMIFS(Invoer!$K:$K,Invoer!$D:$D,D19,Invoer!$C:$C,"Inkomsten")</f>
        <v/>
      </c>
      <c r="F19" s="20">
        <f>SUMIFS(Invoer!$K:$K,Invoer!$D:$D,D19,Invoer!$C:$C,"Uitgaven")</f>
        <v/>
      </c>
    </row>
    <row r="20">
      <c r="D20" s="24" t="inlineStr">
        <is>
          <t>Verzekeringen</t>
        </is>
      </c>
      <c r="E20" s="18">
        <f>SUMIFS(Invoer!$K:$K,Invoer!$D:$D,D20,Invoer!$C:$C,"Inkomsten")</f>
        <v/>
      </c>
      <c r="F20" s="18">
        <f>SUMIFS(Invoer!$K:$K,Invoer!$D:$D,D20,Invoer!$C:$C,"Uitgaven")</f>
        <v/>
      </c>
    </row>
    <row r="21">
      <c r="D21" s="25" t="inlineStr">
        <is>
          <t>Overig</t>
        </is>
      </c>
      <c r="E21" s="20">
        <f>SUMIFS(Invoer!$K:$K,Invoer!$D:$D,D21,Invoer!$C:$C,"Inkomsten")</f>
        <v/>
      </c>
      <c r="F21" s="20">
        <f>SUMIFS(Invoer!$K:$K,Invoer!$D:$D,D21,Invoer!$C:$C,"Uitgaven")</f>
        <v/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24" customWidth="1" min="1" max="1"/>
    <col width="16" customWidth="1" min="2" max="2"/>
    <col width="20" customWidth="1" min="3" max="3"/>
    <col width="45" customWidth="1" min="4" max="4"/>
  </cols>
  <sheetData>
    <row r="1" ht="24" customHeight="1">
      <c r="A1" s="15" t="inlineStr">
        <is>
          <t>Categorieën - referentietabel</t>
        </is>
      </c>
    </row>
    <row r="2">
      <c r="A2" s="2" t="inlineStr">
        <is>
          <t>Categorie</t>
        </is>
      </c>
      <c r="B2" s="2" t="inlineStr">
        <is>
          <t>Hoofdgroep</t>
        </is>
      </c>
      <c r="C2" s="2" t="inlineStr">
        <is>
          <t>Standaard btw-tarief</t>
        </is>
      </c>
      <c r="D2" s="2" t="inlineStr">
        <is>
          <t>Omschrijving</t>
        </is>
      </c>
    </row>
    <row r="3">
      <c r="A3" s="26" t="inlineStr">
        <is>
          <t>Omzet</t>
        </is>
      </c>
      <c r="B3" s="26" t="inlineStr">
        <is>
          <t>Inkomsten</t>
        </is>
      </c>
      <c r="C3" s="27" t="n">
        <v>0.21</v>
      </c>
      <c r="D3" s="26" t="inlineStr">
        <is>
          <t>Omzet uit verkoop van producten of diensten</t>
        </is>
      </c>
    </row>
    <row r="4">
      <c r="A4" s="28" t="inlineStr">
        <is>
          <t>Freelance diensten</t>
        </is>
      </c>
      <c r="B4" s="28" t="inlineStr">
        <is>
          <t>Inkomsten</t>
        </is>
      </c>
      <c r="C4" s="29" t="n">
        <v>0.21</v>
      </c>
      <c r="D4" s="28" t="inlineStr">
        <is>
          <t>Inkomsten uit freelance opdrachten</t>
        </is>
      </c>
    </row>
    <row r="5">
      <c r="A5" s="26" t="inlineStr">
        <is>
          <t>Kantoorbenodigdheden</t>
        </is>
      </c>
      <c r="B5" s="26" t="inlineStr">
        <is>
          <t>Uitgaven</t>
        </is>
      </c>
      <c r="C5" s="27" t="n">
        <v>0.21</v>
      </c>
      <c r="D5" s="26" t="inlineStr">
        <is>
          <t>Aanschaf van kantoorartikelen</t>
        </is>
      </c>
    </row>
    <row r="6">
      <c r="A6" s="28" t="inlineStr">
        <is>
          <t>Software</t>
        </is>
      </c>
      <c r="B6" s="28" t="inlineStr">
        <is>
          <t>Uitgaven</t>
        </is>
      </c>
      <c r="C6" s="29" t="n">
        <v>0.21</v>
      </c>
      <c r="D6" s="28" t="inlineStr">
        <is>
          <t>Software-abonnementen en licenties</t>
        </is>
      </c>
    </row>
    <row r="7">
      <c r="A7" s="26" t="inlineStr">
        <is>
          <t>Reiskosten</t>
        </is>
      </c>
      <c r="B7" s="26" t="inlineStr">
        <is>
          <t>Uitgaven</t>
        </is>
      </c>
      <c r="C7" s="27" t="n">
        <v>0</v>
      </c>
      <c r="D7" s="26" t="inlineStr">
        <is>
          <t>Reiskosten voor zakelijk vervoer</t>
        </is>
      </c>
    </row>
    <row r="8">
      <c r="A8" s="28" t="inlineStr">
        <is>
          <t>Marketing</t>
        </is>
      </c>
      <c r="B8" s="28" t="inlineStr">
        <is>
          <t>Uitgaven</t>
        </is>
      </c>
      <c r="C8" s="29" t="n">
        <v>0.21</v>
      </c>
      <c r="D8" s="28" t="inlineStr">
        <is>
          <t>Marketing- en advertentiekosten</t>
        </is>
      </c>
    </row>
    <row r="9">
      <c r="A9" s="26" t="inlineStr">
        <is>
          <t>Telecom</t>
        </is>
      </c>
      <c r="B9" s="26" t="inlineStr">
        <is>
          <t>Uitgaven</t>
        </is>
      </c>
      <c r="C9" s="27" t="n">
        <v>0.21</v>
      </c>
      <c r="D9" s="26" t="inlineStr">
        <is>
          <t>Telefoon- en internetkosten</t>
        </is>
      </c>
    </row>
    <row r="10">
      <c r="A10" s="28" t="inlineStr">
        <is>
          <t>Bankkosten</t>
        </is>
      </c>
      <c r="B10" s="28" t="inlineStr">
        <is>
          <t>Uitgaven</t>
        </is>
      </c>
      <c r="C10" s="29" t="n">
        <v>0</v>
      </c>
      <c r="D10" s="28" t="inlineStr">
        <is>
          <t>Bankkosten en transactiekosten</t>
        </is>
      </c>
    </row>
    <row r="11">
      <c r="A11" s="26" t="inlineStr">
        <is>
          <t>Verzekeringen</t>
        </is>
      </c>
      <c r="B11" s="26" t="inlineStr">
        <is>
          <t>Uitgaven</t>
        </is>
      </c>
      <c r="C11" s="27" t="n">
        <v>0</v>
      </c>
      <c r="D11" s="26" t="inlineStr">
        <is>
          <t>Zakelijke verzekeringen</t>
        </is>
      </c>
    </row>
    <row r="12">
      <c r="A12" s="28" t="inlineStr">
        <is>
          <t>Overig</t>
        </is>
      </c>
      <c r="B12" s="28" t="inlineStr">
        <is>
          <t>Uitgaven</t>
        </is>
      </c>
      <c r="C12" s="29" t="n">
        <v>0.21</v>
      </c>
      <c r="D12" s="28" t="inlineStr">
        <is>
          <t>Overige bedrijfskosten</t>
        </is>
      </c>
    </row>
  </sheetData>
  <mergeCells count="1">
    <mergeCell ref="A1:D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28"/>
  <sheetViews>
    <sheetView workbookViewId="0">
      <selection activeCell="A1" sqref="A1"/>
    </sheetView>
  </sheetViews>
  <sheetFormatPr baseColWidth="8" defaultRowHeight="15"/>
  <cols>
    <col width="60" customWidth="1" min="1" max="1"/>
    <col width="20" customWidth="1" min="2" max="2"/>
  </cols>
  <sheetData>
    <row r="1" ht="24" customHeight="1">
      <c r="A1" s="15" t="inlineStr">
        <is>
          <t>Instructies - Inkomsten en Uitgaven sjabloon</t>
        </is>
      </c>
    </row>
    <row r="2"/>
    <row r="3">
      <c r="A3" s="30" t="inlineStr">
        <is>
          <t>Doel van dit sjabloon</t>
        </is>
      </c>
      <c r="B3" s="31" t="n"/>
    </row>
    <row r="4" ht="34" customHeight="1">
      <c r="A4" s="32" t="inlineStr">
        <is>
          <t>Dit sjabloon helpt zzp'ers en eenmanszaken om inkomsten en uitgaven overzichtelijk te registreren en te analyseren.</t>
        </is>
      </c>
      <c r="B4" s="31" t="n"/>
    </row>
    <row r="5"/>
    <row r="6">
      <c r="A6" s="30" t="inlineStr">
        <is>
          <t>Sheet Invoer</t>
        </is>
      </c>
      <c r="B6" s="31" t="n"/>
    </row>
    <row r="7" ht="34" customHeight="1">
      <c r="A7" s="32" t="inlineStr">
        <is>
          <t>Voer hier per transactie een nieuwe regel in. Vul Datum, Boekstuknummer, Type, Categorie, Omschrijving, Relatie, Plaats, Bedrag excl. btw en Btw-tarief handmatig in. De kolommen Btw-bedrag en Bedrag incl. btw worden automatisch berekend.</t>
        </is>
      </c>
      <c r="B7" s="31" t="n"/>
    </row>
    <row r="8"/>
    <row r="9">
      <c r="A9" s="30" t="inlineStr">
        <is>
          <t>Datumnotatie</t>
        </is>
      </c>
      <c r="B9" s="31" t="n"/>
    </row>
    <row r="10" ht="34" customHeight="1">
      <c r="A10" s="32" t="inlineStr">
        <is>
          <t>Gebruik altijd de Nederlandse notatie DD-MM-JJJJ, bijvoorbeeld 05-01-2026.</t>
        </is>
      </c>
      <c r="B10" s="31" t="n"/>
    </row>
    <row r="11"/>
    <row r="12">
      <c r="A12" s="30" t="inlineStr">
        <is>
          <t>Bedragen</t>
        </is>
      </c>
      <c r="B12" s="31" t="n"/>
    </row>
    <row r="13" ht="34" customHeight="1">
      <c r="A13" s="32" t="inlineStr">
        <is>
          <t>Alle bedragen worden weergegeven in euro's, notatie € 1.234,56. Vul bedragen altijd als positief getal in, ongeacht Type (Inkomsten/Uitgaven).</t>
        </is>
      </c>
      <c r="B13" s="31" t="n"/>
    </row>
    <row r="14"/>
    <row r="15">
      <c r="A15" s="30" t="inlineStr">
        <is>
          <t>Btw-tarieven</t>
        </is>
      </c>
      <c r="B15" s="31" t="n"/>
    </row>
    <row r="16" ht="34" customHeight="1">
      <c r="A16" s="32" t="inlineStr">
        <is>
          <t>De gangbare Nederlandse btw-tarieven zijn 21% (algemeen tarief), 9% (verlaagd tarief) en 0% (vrijgesteld of buiten schema). Kies het juiste tarief per transactie.</t>
        </is>
      </c>
      <c r="B16" s="31" t="n"/>
    </row>
    <row r="17"/>
    <row r="18">
      <c r="A18" s="30" t="inlineStr">
        <is>
          <t>Status</t>
        </is>
      </c>
      <c r="B18" s="31" t="n"/>
    </row>
    <row r="19" ht="34" customHeight="1">
      <c r="A19" s="32" t="inlineStr">
        <is>
          <t>Status 'Open' betekent dat een factuur nog niet betaald is. Status 'Betaald' betekent dat het bedrag is voldaan. De kolom Status-controle geeft automatisch een controle-indicatie op basis van de betaalwijze.</t>
        </is>
      </c>
      <c r="B19" s="31" t="n"/>
    </row>
    <row r="20"/>
    <row r="21">
      <c r="A21" s="30" t="inlineStr">
        <is>
          <t>Categorieën</t>
        </is>
      </c>
      <c r="B21" s="31" t="n"/>
    </row>
    <row r="22" ht="34" customHeight="1">
      <c r="A22" s="32" t="inlineStr">
        <is>
          <t>De kolom Categorie gebruikt een keuzelijst gebaseerd op de sheet Categorieën. Daar staat ook het bijbehorende Hoofdgroep en standaard btw-tarief.</t>
        </is>
      </c>
      <c r="B22" s="31" t="n"/>
    </row>
    <row r="23"/>
    <row r="24">
      <c r="A24" s="30" t="inlineStr">
        <is>
          <t>Dashboard</t>
        </is>
      </c>
      <c r="B24" s="31" t="n"/>
    </row>
    <row r="25" ht="34" customHeight="1">
      <c r="A25" s="32" t="inlineStr">
        <is>
          <t>De sheet Dashboard toont automatisch de belangrijkste kerncijfers (KPI's) en grafieken op basis van de ingevoerde transacties. Er is niets handmatig in te vullen op deze sheet.</t>
        </is>
      </c>
      <c r="B25" s="31" t="n"/>
    </row>
    <row r="26"/>
    <row r="27">
      <c r="A27" s="30" t="inlineStr">
        <is>
          <t>Belangrijke waarschuwing</t>
        </is>
      </c>
      <c r="B27" s="31" t="n"/>
    </row>
    <row r="28" ht="34" customHeight="1">
      <c r="A28" s="32" t="inlineStr">
        <is>
          <t>Dit sjabloon is uitsluitend bedoeld als hulpmiddel voor eigen administratie en vervangt geen officiële fiscale aangifte (btw-aangifte of inkomstenbelasting). Raadpleeg altijd een boekhouder of de Belastingdienst voor officiële aangiftes.</t>
        </is>
      </c>
      <c r="B28" s="31" t="n"/>
    </row>
  </sheetData>
  <mergeCells count="19">
    <mergeCell ref="A1:B1"/>
    <mergeCell ref="A3:B3"/>
    <mergeCell ref="A4:B4"/>
    <mergeCell ref="A6:B6"/>
    <mergeCell ref="A7:B7"/>
    <mergeCell ref="A9:B9"/>
    <mergeCell ref="A10:B10"/>
    <mergeCell ref="A12:B12"/>
    <mergeCell ref="A13:B13"/>
    <mergeCell ref="A15:B15"/>
    <mergeCell ref="A16:B16"/>
    <mergeCell ref="A18:B18"/>
    <mergeCell ref="A19:B19"/>
    <mergeCell ref="A21:B21"/>
    <mergeCell ref="A22:B22"/>
    <mergeCell ref="A24:B24"/>
    <mergeCell ref="A25:B25"/>
    <mergeCell ref="A27:B27"/>
    <mergeCell ref="A28:B2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2026-07-02T14:35:15Z</dcterms:created>
  <dcterms:modified xmlns:dcterms="http://purl.org/dc/terms/" xmlns:xsi="http://www.w3.org/2001/XMLSchema-instance" xsi:type="dcterms:W3CDTF">2026-07-02T14:35:15Z</dcterms:modified>
</cp:coreProperties>
</file>