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quêteresultaten" sheetId="1" state="visible" r:id="rId1"/>
    <sheet xmlns:r="http://schemas.openxmlformats.org/officeDocument/2006/relationships" name="Dashboard" sheetId="2" state="visible" r:id="rId2"/>
    <sheet xmlns:r="http://schemas.openxmlformats.org/officeDocument/2006/relationships" name="Analyse" sheetId="3" state="visible" r:id="rId3"/>
    <sheet xmlns:r="http://schemas.openxmlformats.org/officeDocument/2006/relationships" name="Instructies" sheetId="4" state="visible" r:id="rId4"/>
  </sheets>
  <definedNames/>
  <calcPr calcId="124519" fullCalcOnLoad="1"/>
</workbook>
</file>

<file path=xl/styles.xml><?xml version="1.0" encoding="utf-8"?>
<styleSheet xmlns="http://schemas.openxmlformats.org/spreadsheetml/2006/main">
  <numFmts count="2">
    <numFmt numFmtId="164" formatCode="DD-MM-JJJJ"/>
    <numFmt numFmtId="165" formatCode="0.0"/>
  </numFmts>
  <fonts count="7">
    <font>
      <name val="Calibri"/>
      <family val="2"/>
      <color theme="1"/>
      <sz val="11"/>
      <scheme val="minor"/>
    </font>
    <font>
      <name val="Calibri"/>
      <b val="1"/>
      <color rgb="00FFFFFF"/>
      <sz val="11"/>
    </font>
    <font>
      <name val="Calibri"/>
      <sz val="10"/>
    </font>
    <font>
      <name val="Calibri"/>
      <b val="1"/>
      <color rgb="001E293B"/>
      <sz val="16"/>
    </font>
    <font>
      <name val="Calibri"/>
      <b val="1"/>
      <color rgb="00C8102E"/>
      <sz val="11"/>
    </font>
    <font>
      <name val="Calibri"/>
      <b val="1"/>
      <color rgb="001E293B"/>
      <sz val="12"/>
    </font>
    <font>
      <b val="1"/>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FFF"/>
      </patternFill>
    </fill>
    <fill>
      <patternFill patternType="solid">
        <fgColor rgb="00FFFBEB"/>
      </patternFill>
    </fill>
    <fill>
      <patternFill patternType="solid">
        <fgColor rgb="00E2E8F0"/>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8">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xf>
    <xf numFmtId="164" fontId="2" fillId="3" borderId="1" applyAlignment="1" pivotButton="0" quotePrefix="0" xfId="0">
      <alignment horizontal="center" vertical="center"/>
    </xf>
    <xf numFmtId="0" fontId="2" fillId="3" borderId="1" applyAlignment="1" pivotButton="0" quotePrefix="0" xfId="0">
      <alignment horizontal="left" vertical="center"/>
    </xf>
    <xf numFmtId="0" fontId="2" fillId="5" borderId="1" applyAlignment="1" pivotButton="0" quotePrefix="0" xfId="0">
      <alignment horizontal="center" vertical="center"/>
    </xf>
    <xf numFmtId="0" fontId="2" fillId="5" borderId="1" applyAlignment="1" pivotButton="0" quotePrefix="0" xfId="0">
      <alignment horizontal="left" vertical="center"/>
    </xf>
    <xf numFmtId="0" fontId="2" fillId="4" borderId="1" applyAlignment="1" pivotButton="0" quotePrefix="0" xfId="0">
      <alignment horizontal="center" vertical="center"/>
    </xf>
    <xf numFmtId="164" fontId="2" fillId="4" borderId="1" applyAlignment="1" pivotButton="0" quotePrefix="0" xfId="0">
      <alignment horizontal="center" vertical="center"/>
    </xf>
    <xf numFmtId="0" fontId="2" fillId="4" borderId="1" applyAlignment="1" pivotButton="0" quotePrefix="0" xfId="0">
      <alignment horizontal="left" vertical="center"/>
    </xf>
    <xf numFmtId="0" fontId="3" fillId="0" borderId="0" applyAlignment="1" pivotButton="0" quotePrefix="0" xfId="0">
      <alignment horizontal="center" vertical="center"/>
    </xf>
    <xf numFmtId="0" fontId="4" fillId="0" borderId="0" pivotButton="0" quotePrefix="0" xfId="0"/>
    <xf numFmtId="165" fontId="5" fillId="3" borderId="1" applyAlignment="1" pivotButton="0" quotePrefix="0" xfId="0">
      <alignment horizontal="center" vertical="center"/>
    </xf>
    <xf numFmtId="165" fontId="5" fillId="4" borderId="1" applyAlignment="1" pivotButton="0" quotePrefix="0" xfId="0">
      <alignment horizontal="center" vertical="center"/>
    </xf>
    <xf numFmtId="9" fontId="5" fillId="3" borderId="1" applyAlignment="1" pivotButton="0" quotePrefix="0" xfId="0">
      <alignment horizontal="center" vertical="center"/>
    </xf>
    <xf numFmtId="1" fontId="5" fillId="4" borderId="1" applyAlignment="1" pivotButton="0" quotePrefix="0" xfId="0">
      <alignment horizontal="center" vertical="center"/>
    </xf>
    <xf numFmtId="1" fontId="5" fillId="3" borderId="1" applyAlignment="1" pivotButton="0" quotePrefix="0" xfId="0">
      <alignment horizontal="center" vertical="center"/>
    </xf>
    <xf numFmtId="0" fontId="2" fillId="0" borderId="1" pivotButton="0" quotePrefix="0" xfId="0"/>
    <xf numFmtId="164" fontId="2" fillId="0" borderId="1" pivotButton="0" quotePrefix="0" xfId="0"/>
    <xf numFmtId="165" fontId="2" fillId="0" borderId="1" pivotButton="0" quotePrefix="0" xfId="0"/>
    <xf numFmtId="165" fontId="2" fillId="3" borderId="1" applyAlignment="1" pivotButton="0" quotePrefix="0" xfId="0">
      <alignment horizontal="center" vertical="center"/>
    </xf>
    <xf numFmtId="9" fontId="2" fillId="3" borderId="1" applyAlignment="1" pivotButton="0" quotePrefix="0" xfId="0">
      <alignment horizontal="center" vertical="center"/>
    </xf>
    <xf numFmtId="165" fontId="2" fillId="4" borderId="1" applyAlignment="1" pivotButton="0" quotePrefix="0" xfId="0">
      <alignment horizontal="center" vertical="center"/>
    </xf>
    <xf numFmtId="9" fontId="2" fillId="4" borderId="1" applyAlignment="1" pivotButton="0" quotePrefix="0" xfId="0">
      <alignment horizontal="center" vertical="center"/>
    </xf>
    <xf numFmtId="0" fontId="6" fillId="6" borderId="1" pivotButton="0" quotePrefix="0" xfId="0"/>
    <xf numFmtId="165" fontId="6" fillId="6" borderId="1" pivotButton="0" quotePrefix="0" xfId="0"/>
    <xf numFmtId="9" fontId="6" fillId="6" borderId="1" pivotButton="0" quotePrefix="0" xfId="0"/>
    <xf numFmtId="0" fontId="2" fillId="0" borderId="0" applyAlignment="1" pivotButton="0" quotePrefix="0" xfId="0">
      <alignment horizontal="left" vertical="top" wrapText="1"/>
    </xf>
  </cellXfs>
  <cellStyles count="1">
    <cellStyle name="Normal" xfId="0" builtinId="0" hidden="0"/>
  </cellStyles>
  <dxfs count="4">
    <dxf>
      <fill>
        <patternFill patternType="solid">
          <fgColor rgb="00FCA5A5"/>
        </patternFill>
      </fill>
    </dxf>
    <dxf>
      <fill>
        <patternFill patternType="solid">
          <fgColor rgb="00FDBA74"/>
        </patternFill>
      </fill>
    </dxf>
    <dxf>
      <fill>
        <patternFill patternType="solid">
          <fgColor rgb="0086EFAC"/>
        </patternFill>
      </fill>
    </dxf>
    <dxf>
      <fill>
        <patternFill patternType="solid">
          <fgColor rgb="00FEF0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Tevredenheidsscore per datum</a:t>
            </a:r>
          </a:p>
        </rich>
      </tx>
    </title>
    <plotArea>
      <lineChart>
        <grouping val="standard"/>
        <ser>
          <idx val="0"/>
          <order val="0"/>
          <tx>
            <strRef>
              <f>'Dashboard'!B10</f>
            </strRef>
          </tx>
          <spPr>
            <a:ln xmlns:a="http://schemas.openxmlformats.org/drawingml/2006/main">
              <a:prstDash val="solid"/>
            </a:ln>
          </spPr>
          <marker>
            <symbol val="none"/>
            <spPr>
              <a:ln xmlns:a="http://schemas.openxmlformats.org/drawingml/2006/main">
                <a:prstDash val="solid"/>
              </a:ln>
            </spPr>
          </marker>
          <cat>
            <numRef>
              <f>'Dashboard'!$A$11:$A$20</f>
            </numRef>
          </cat>
          <val>
            <numRef>
              <f>'Dashboard'!$B$11:$B$20</f>
            </numRef>
          </val>
          <smooth val="0"/>
        </ser>
        <axId val="10"/>
        <axId val="100"/>
      </lineChart>
      <catAx>
        <axId val="10"/>
        <scaling>
          <orientation val="minMax"/>
        </scaling>
        <axPos val="l"/>
        <title>
          <tx>
            <rich>
              <a:bodyPr xmlns:a="http://schemas.openxmlformats.org/drawingml/2006/main"/>
              <a:p xmlns:a="http://schemas.openxmlformats.org/drawingml/2006/main">
                <a:pPr>
                  <a:defRPr/>
                </a:pPr>
                <a:r>
                  <a:t>Datum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Score</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Aantal responses per kanaal</a:t>
            </a:r>
          </a:p>
        </rich>
      </tx>
    </title>
    <plotArea>
      <barChart>
        <barDir val="col"/>
        <grouping val="clustered"/>
        <ser>
          <idx val="0"/>
          <order val="0"/>
          <tx>
            <strRef>
              <f>'Dashboard'!B22</f>
            </strRef>
          </tx>
          <spPr>
            <a:ln xmlns:a="http://schemas.openxmlformats.org/drawingml/2006/main">
              <a:prstDash val="solid"/>
            </a:ln>
          </spPr>
          <cat>
            <numRef>
              <f>'Dashboard'!$A$23:$A$27</f>
            </numRef>
          </cat>
          <val>
            <numRef>
              <f>'Dashboard'!$B$23:$B$27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Kanaal</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Aantal</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Opgelost vs niet opgelost</a:t>
            </a:r>
          </a:p>
        </rich>
      </tx>
    </title>
    <plotArea>
      <pieChart>
        <varyColors val="1"/>
        <ser>
          <idx val="0"/>
          <order val="0"/>
          <tx>
            <strRef>
              <f>'Dashboard'!B32</f>
            </strRef>
          </tx>
          <spPr>
            <a:ln xmlns:a="http://schemas.openxmlformats.org/drawingml/2006/main">
              <a:prstDash val="solid"/>
            </a:ln>
          </spPr>
          <cat>
            <numRef>
              <f>'Dashboard'!$A$33:$A$34</f>
            </numRef>
          </cat>
          <val>
            <numRef>
              <f>'Dashboard'!$B$33:$B$34</f>
            </numRef>
          </val>
        </ser>
        <firstSliceAng val="0"/>
      </pieChart>
    </plotArea>
    <legend>
      <legendPos val="r"/>
    </legend>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Gemiddelde tevredenheid per product/dienst</a:t>
            </a:r>
          </a:p>
        </rich>
      </tx>
    </title>
    <plotArea>
      <barChart>
        <barDir val="col"/>
        <grouping val="clustered"/>
        <ser>
          <idx val="0"/>
          <order val="0"/>
          <tx>
            <strRef>
              <f>'Dashboard'!B42</f>
            </strRef>
          </tx>
          <spPr>
            <a:ln xmlns:a="http://schemas.openxmlformats.org/drawingml/2006/main">
              <a:prstDash val="solid"/>
            </a:ln>
          </spPr>
          <cat>
            <numRef>
              <f>'Dashboard'!$A$43:$A$46</f>
            </numRef>
          </cat>
          <val>
            <numRef>
              <f>'Dashboard'!$B$43:$B$46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Gem. score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 Type="http://schemas.openxmlformats.org/officeDocument/2006/relationships/chart" Target="/xl/charts/chart4.xml" Id="rId4"/></Relationships>
</file>

<file path=xl/drawings/drawing1.xml><?xml version="1.0" encoding="utf-8"?>
<wsDr xmlns="http://schemas.openxmlformats.org/drawingml/2006/spreadsheetDrawing">
  <oneCellAnchor>
    <from>
      <col>3</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18</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34</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oneCellAnchor>
    <from>
      <col>3</col>
      <colOff>0</colOff>
      <row>50</row>
      <rowOff>0</rowOff>
    </from>
    <ext cx="5400000" cy="2700000"/>
    <graphicFrame>
      <nvGraphicFramePr>
        <cNvPr id="4" name="Chart 4"/>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4"/>
        </a:graphicData>
      </a:graphic>
    </graphicFrame>
    <clientData/>
  </oneCellAnchor>
</wsDr>
</file>

<file path=xl/tables/table1.xml><?xml version="1.0" encoding="utf-8"?>
<table xmlns="http://schemas.openxmlformats.org/spreadsheetml/2006/main" id="1" name="TblEnquete" displayName="TblEnquete" ref="A1:O11" headerRowCount="1">
  <autoFilter ref="A1:O11"/>
  <tableColumns count="15">
    <tableColumn id="1" name="Respons-ID"/>
    <tableColumn id="2" name="Datum"/>
    <tableColumn id="3" name="Klantnaam"/>
    <tableColumn id="4" name="Bedrijf"/>
    <tableColumn id="5" name="Plaats"/>
    <tableColumn id="6" name="Kanaal"/>
    <tableColumn id="7" name="Product/Dienst"/>
    <tableColumn id="8" name="Tevredenheidsscore (1-10)"/>
    <tableColumn id="9" name="NPS-score"/>
    <tableColumn id="10" name="Reactietijd (uren)"/>
    <tableColumn id="11" name="Is klacht opgelost? (Ja/Nee)"/>
    <tableColumn id="12" name="Terugkoppelingsscore (1-5)"/>
    <tableColumn id="13" name="Opmerking"/>
    <tableColumn id="14" name="Actie vereist"/>
    <tableColumn id="15" name="Verantwoordelijke"/>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10" customWidth="1" min="1" max="1"/>
    <col width="12" customWidth="1" min="2" max="2"/>
    <col width="16" customWidth="1" min="3" max="3"/>
    <col width="20" customWidth="1" min="4" max="4"/>
    <col width="14" customWidth="1" min="5" max="5"/>
    <col width="14" customWidth="1" min="6" max="6"/>
    <col width="20" customWidth="1" min="7" max="7"/>
    <col width="22" customWidth="1" min="8" max="8"/>
    <col width="11" customWidth="1" min="9" max="9"/>
    <col width="16" customWidth="1" min="10" max="10"/>
    <col width="22" customWidth="1" min="11" max="11"/>
    <col width="20" customWidth="1" min="12" max="12"/>
    <col width="26" customWidth="1" min="13" max="13"/>
    <col width="14" customWidth="1" min="14" max="14"/>
    <col width="18" customWidth="1" min="15" max="15"/>
  </cols>
  <sheetData>
    <row r="1" ht="22" customHeight="1">
      <c r="A1" s="1" t="inlineStr">
        <is>
          <t>Respons-ID</t>
        </is>
      </c>
      <c r="B1" s="1" t="inlineStr">
        <is>
          <t>Datum</t>
        </is>
      </c>
      <c r="C1" s="1" t="inlineStr">
        <is>
          <t>Klantnaam</t>
        </is>
      </c>
      <c r="D1" s="1" t="inlineStr">
        <is>
          <t>Bedrijf</t>
        </is>
      </c>
      <c r="E1" s="1" t="inlineStr">
        <is>
          <t>Plaats</t>
        </is>
      </c>
      <c r="F1" s="1" t="inlineStr">
        <is>
          <t>Kanaal</t>
        </is>
      </c>
      <c r="G1" s="1" t="inlineStr">
        <is>
          <t>Product/Dienst</t>
        </is>
      </c>
      <c r="H1" s="1" t="inlineStr">
        <is>
          <t>Tevredenheidsscore (1-10)</t>
        </is>
      </c>
      <c r="I1" s="1" t="inlineStr">
        <is>
          <t>NPS-score</t>
        </is>
      </c>
      <c r="J1" s="1" t="inlineStr">
        <is>
          <t>Reactietijd (uren)</t>
        </is>
      </c>
      <c r="K1" s="1" t="inlineStr">
        <is>
          <t>Is klacht opgelost? (Ja/Nee)</t>
        </is>
      </c>
      <c r="L1" s="1" t="inlineStr">
        <is>
          <t>Terugkoppelingsscore (1-5)</t>
        </is>
      </c>
      <c r="M1" s="1" t="inlineStr">
        <is>
          <t>Opmerking</t>
        </is>
      </c>
      <c r="N1" s="1" t="inlineStr">
        <is>
          <t>Actie vereist</t>
        </is>
      </c>
      <c r="O1" s="1" t="inlineStr">
        <is>
          <t>Verantwoordelijke</t>
        </is>
      </c>
    </row>
    <row r="2">
      <c r="A2" s="2" t="inlineStr">
        <is>
          <t>R-001</t>
        </is>
      </c>
      <c r="B2" s="3" t="inlineStr">
        <is>
          <t>05-01-2026</t>
        </is>
      </c>
      <c r="C2" s="4" t="inlineStr">
        <is>
          <t>Sanne de Vries</t>
        </is>
      </c>
      <c r="D2" s="4" t="inlineStr">
        <is>
          <t>De Vries Interieur BV</t>
        </is>
      </c>
      <c r="E2" s="4" t="inlineStr">
        <is>
          <t>Amsterdam</t>
        </is>
      </c>
      <c r="F2" s="2" t="inlineStr">
        <is>
          <t>telefoon</t>
        </is>
      </c>
      <c r="G2" s="4" t="inlineStr">
        <is>
          <t>Installatieservice</t>
        </is>
      </c>
      <c r="H2" s="5" t="n">
        <v>9</v>
      </c>
      <c r="I2" s="2">
        <f>IF(H2&gt;=9,10,IF(H2&gt;=7,0,-10))</f>
        <v/>
      </c>
      <c r="J2" s="5" t="n">
        <v>4</v>
      </c>
      <c r="K2" s="5" t="inlineStr">
        <is>
          <t>Ja</t>
        </is>
      </c>
      <c r="L2" s="5" t="n">
        <v>5</v>
      </c>
      <c r="M2" s="6" t="inlineStr">
        <is>
          <t>Snelle service</t>
        </is>
      </c>
      <c r="N2" s="2">
        <f>IF(OR(H2&lt;7,K2="Nee"),"Ja","Nee")</f>
        <v/>
      </c>
      <c r="O2" s="4" t="inlineStr">
        <is>
          <t>Mark Willemsen</t>
        </is>
      </c>
    </row>
    <row r="3">
      <c r="A3" s="7" t="inlineStr">
        <is>
          <t>R-002</t>
        </is>
      </c>
      <c r="B3" s="8" t="inlineStr">
        <is>
          <t>08-01-2026</t>
        </is>
      </c>
      <c r="C3" s="9" t="inlineStr">
        <is>
          <t>Daan Jansen</t>
        </is>
      </c>
      <c r="D3" s="9" t="inlineStr">
        <is>
          <t>Jansen Logistiek</t>
        </is>
      </c>
      <c r="E3" s="9" t="inlineStr">
        <is>
          <t>Rotterdam</t>
        </is>
      </c>
      <c r="F3" s="7" t="inlineStr">
        <is>
          <t>e-mail</t>
        </is>
      </c>
      <c r="G3" s="9" t="inlineStr">
        <is>
          <t>Onderhoudscontract</t>
        </is>
      </c>
      <c r="H3" s="5" t="n">
        <v>6</v>
      </c>
      <c r="I3" s="7">
        <f>IF(H3&gt;=9,10,IF(H3&gt;=7,0,-10))</f>
        <v/>
      </c>
      <c r="J3" s="5" t="n">
        <v>30</v>
      </c>
      <c r="K3" s="5" t="inlineStr">
        <is>
          <t>Nee</t>
        </is>
      </c>
      <c r="L3" s="5" t="n">
        <v>3</v>
      </c>
      <c r="M3" s="6" t="inlineStr">
        <is>
          <t>Wachttijd te lang</t>
        </is>
      </c>
      <c r="N3" s="7">
        <f>IF(OR(H3&lt;7,K3="Nee"),"Ja","Nee")</f>
        <v/>
      </c>
      <c r="O3" s="9" t="inlineStr">
        <is>
          <t>Iris Kok</t>
        </is>
      </c>
    </row>
    <row r="4">
      <c r="A4" s="2" t="inlineStr">
        <is>
          <t>R-003</t>
        </is>
      </c>
      <c r="B4" s="3" t="inlineStr">
        <is>
          <t>12-01-2026</t>
        </is>
      </c>
      <c r="C4" s="4" t="inlineStr">
        <is>
          <t>Emma Bakker</t>
        </is>
      </c>
      <c r="D4" s="4" t="inlineStr">
        <is>
          <t>Bakker &amp; Zonen</t>
        </is>
      </c>
      <c r="E4" s="4" t="inlineStr">
        <is>
          <t>Utrecht</t>
        </is>
      </c>
      <c r="F4" s="2" t="inlineStr">
        <is>
          <t>webformulier</t>
        </is>
      </c>
      <c r="G4" s="4" t="inlineStr">
        <is>
          <t>Software abonnement</t>
        </is>
      </c>
      <c r="H4" s="5" t="n">
        <v>8</v>
      </c>
      <c r="I4" s="2">
        <f>IF(H4&gt;=9,10,IF(H4&gt;=7,0,-10))</f>
        <v/>
      </c>
      <c r="J4" s="5" t="n">
        <v>12</v>
      </c>
      <c r="K4" s="5" t="inlineStr">
        <is>
          <t>Ja</t>
        </is>
      </c>
      <c r="L4" s="5" t="n">
        <v>4</v>
      </c>
      <c r="M4" s="6" t="inlineStr">
        <is>
          <t>Duidelijke communicatie</t>
        </is>
      </c>
      <c r="N4" s="2">
        <f>IF(OR(H4&lt;7,K4="Nee"),"Ja","Nee")</f>
        <v/>
      </c>
      <c r="O4" s="4" t="inlineStr">
        <is>
          <t>Mark Willemsen</t>
        </is>
      </c>
    </row>
    <row r="5">
      <c r="A5" s="7" t="inlineStr">
        <is>
          <t>R-004</t>
        </is>
      </c>
      <c r="B5" s="8" t="inlineStr">
        <is>
          <t>15-01-2026</t>
        </is>
      </c>
      <c r="C5" s="9" t="inlineStr">
        <is>
          <t>Lars Visser</t>
        </is>
      </c>
      <c r="D5" s="9" t="inlineStr">
        <is>
          <t>Visser Techniek</t>
        </is>
      </c>
      <c r="E5" s="9" t="inlineStr">
        <is>
          <t>Eindhoven</t>
        </is>
      </c>
      <c r="F5" s="7" t="inlineStr">
        <is>
          <t>balie</t>
        </is>
      </c>
      <c r="G5" s="9" t="inlineStr">
        <is>
          <t>Installatieservice</t>
        </is>
      </c>
      <c r="H5" s="5" t="n">
        <v>5</v>
      </c>
      <c r="I5" s="7">
        <f>IF(H5&gt;=9,10,IF(H5&gt;=7,0,-10))</f>
        <v/>
      </c>
      <c r="J5" s="5" t="n">
        <v>48</v>
      </c>
      <c r="K5" s="5" t="inlineStr">
        <is>
          <t>Nee</t>
        </is>
      </c>
      <c r="L5" s="5" t="n">
        <v>2</v>
      </c>
      <c r="M5" s="6" t="inlineStr">
        <is>
          <t>Graag terugbelverzoek</t>
        </is>
      </c>
      <c r="N5" s="7">
        <f>IF(OR(H5&lt;7,K5="Nee"),"Ja","Nee")</f>
        <v/>
      </c>
      <c r="O5" s="9" t="inlineStr">
        <is>
          <t>Noor Dekker</t>
        </is>
      </c>
    </row>
    <row r="6">
      <c r="A6" s="2" t="inlineStr">
        <is>
          <t>R-005</t>
        </is>
      </c>
      <c r="B6" s="3" t="inlineStr">
        <is>
          <t>18-01-2026</t>
        </is>
      </c>
      <c r="C6" s="4" t="inlineStr">
        <is>
          <t>Sophie Smit</t>
        </is>
      </c>
      <c r="D6" s="4" t="inlineStr">
        <is>
          <t>Smit Advies</t>
        </is>
      </c>
      <c r="E6" s="4" t="inlineStr">
        <is>
          <t>Groningen</t>
        </is>
      </c>
      <c r="F6" s="2" t="inlineStr">
        <is>
          <t>WhatsApp</t>
        </is>
      </c>
      <c r="G6" s="4" t="inlineStr">
        <is>
          <t>Klantenservice</t>
        </is>
      </c>
      <c r="H6" s="5" t="n">
        <v>10</v>
      </c>
      <c r="I6" s="2">
        <f>IF(H6&gt;=9,10,IF(H6&gt;=7,0,-10))</f>
        <v/>
      </c>
      <c r="J6" s="5" t="n">
        <v>1</v>
      </c>
      <c r="K6" s="5" t="inlineStr">
        <is>
          <t>Ja</t>
        </is>
      </c>
      <c r="L6" s="5" t="n">
        <v>5</v>
      </c>
      <c r="M6" s="6" t="inlineStr">
        <is>
          <t>Zeer tevreden klant</t>
        </is>
      </c>
      <c r="N6" s="2">
        <f>IF(OR(H6&lt;7,K6="Nee"),"Ja","Nee")</f>
        <v/>
      </c>
      <c r="O6" s="4" t="inlineStr">
        <is>
          <t>Iris Kok</t>
        </is>
      </c>
    </row>
    <row r="7">
      <c r="A7" s="7" t="inlineStr">
        <is>
          <t>R-006</t>
        </is>
      </c>
      <c r="B7" s="8" t="inlineStr">
        <is>
          <t>22-01-2026</t>
        </is>
      </c>
      <c r="C7" s="9" t="inlineStr">
        <is>
          <t>Bram de Boer</t>
        </is>
      </c>
      <c r="D7" s="9" t="inlineStr">
        <is>
          <t>De Boer Groep</t>
        </is>
      </c>
      <c r="E7" s="9" t="inlineStr">
        <is>
          <t>Den Haag</t>
        </is>
      </c>
      <c r="F7" s="7" t="inlineStr">
        <is>
          <t>telefoon</t>
        </is>
      </c>
      <c r="G7" s="9" t="inlineStr">
        <is>
          <t>Onderhoudscontract</t>
        </is>
      </c>
      <c r="H7" s="5" t="n">
        <v>7</v>
      </c>
      <c r="I7" s="7">
        <f>IF(H7&gt;=9,10,IF(H7&gt;=7,0,-10))</f>
        <v/>
      </c>
      <c r="J7" s="5" t="n">
        <v>24</v>
      </c>
      <c r="K7" s="5" t="inlineStr">
        <is>
          <t>Ja</t>
        </is>
      </c>
      <c r="L7" s="5" t="n">
        <v>4</v>
      </c>
      <c r="M7" s="6" t="inlineStr">
        <is>
          <t>Prima afgehandeld</t>
        </is>
      </c>
      <c r="N7" s="7">
        <f>IF(OR(H7&lt;7,K7="Nee"),"Ja","Nee")</f>
        <v/>
      </c>
      <c r="O7" s="9" t="inlineStr">
        <is>
          <t>Noor Dekker</t>
        </is>
      </c>
    </row>
    <row r="8">
      <c r="A8" s="2" t="inlineStr">
        <is>
          <t>R-007</t>
        </is>
      </c>
      <c r="B8" s="3" t="inlineStr">
        <is>
          <t>25-01-2026</t>
        </is>
      </c>
      <c r="C8" s="4" t="inlineStr">
        <is>
          <t>Julia Mulder</t>
        </is>
      </c>
      <c r="D8" s="4" t="inlineStr">
        <is>
          <t>Mulder Consultancy</t>
        </is>
      </c>
      <c r="E8" s="4" t="inlineStr">
        <is>
          <t>Tilburg</t>
        </is>
      </c>
      <c r="F8" s="2" t="inlineStr">
        <is>
          <t>e-mail</t>
        </is>
      </c>
      <c r="G8" s="4" t="inlineStr">
        <is>
          <t>Software abonnement</t>
        </is>
      </c>
      <c r="H8" s="5" t="n">
        <v>9</v>
      </c>
      <c r="I8" s="2">
        <f>IF(H8&gt;=9,10,IF(H8&gt;=7,0,-10))</f>
        <v/>
      </c>
      <c r="J8" s="5" t="n">
        <v>6</v>
      </c>
      <c r="K8" s="5" t="inlineStr">
        <is>
          <t>Ja</t>
        </is>
      </c>
      <c r="L8" s="5" t="n">
        <v>5</v>
      </c>
      <c r="M8" s="6" t="inlineStr">
        <is>
          <t>Snelle service</t>
        </is>
      </c>
      <c r="N8" s="2">
        <f>IF(OR(H8&lt;7,K8="Nee"),"Ja","Nee")</f>
        <v/>
      </c>
      <c r="O8" s="4" t="inlineStr">
        <is>
          <t>Mark Willemsen</t>
        </is>
      </c>
    </row>
    <row r="9">
      <c r="A9" s="7" t="inlineStr">
        <is>
          <t>R-008</t>
        </is>
      </c>
      <c r="B9" s="8" t="inlineStr">
        <is>
          <t>28-01-2026</t>
        </is>
      </c>
      <c r="C9" s="9" t="inlineStr">
        <is>
          <t>Thijs Peters</t>
        </is>
      </c>
      <c r="D9" s="9" t="inlineStr">
        <is>
          <t>Peters Bouw</t>
        </is>
      </c>
      <c r="E9" s="9" t="inlineStr">
        <is>
          <t>Nijmegen</t>
        </is>
      </c>
      <c r="F9" s="7" t="inlineStr">
        <is>
          <t>webformulier</t>
        </is>
      </c>
      <c r="G9" s="9" t="inlineStr">
        <is>
          <t>Installatieservice</t>
        </is>
      </c>
      <c r="H9" s="5" t="n">
        <v>6</v>
      </c>
      <c r="I9" s="7">
        <f>IF(H9&gt;=9,10,IF(H9&gt;=7,0,-10))</f>
        <v/>
      </c>
      <c r="J9" s="5" t="n">
        <v>72</v>
      </c>
      <c r="K9" s="5" t="inlineStr">
        <is>
          <t>Nee</t>
        </is>
      </c>
      <c r="L9" s="5" t="n">
        <v>2</v>
      </c>
      <c r="M9" s="6" t="inlineStr">
        <is>
          <t>Wachttijd te lang</t>
        </is>
      </c>
      <c r="N9" s="7">
        <f>IF(OR(H9&lt;7,K9="Nee"),"Ja","Nee")</f>
        <v/>
      </c>
      <c r="O9" s="9" t="inlineStr">
        <is>
          <t>Iris Kok</t>
        </is>
      </c>
    </row>
    <row r="10">
      <c r="A10" s="2" t="inlineStr">
        <is>
          <t>R-009</t>
        </is>
      </c>
      <c r="B10" s="3" t="inlineStr">
        <is>
          <t>01-02-2026</t>
        </is>
      </c>
      <c r="C10" s="4" t="inlineStr">
        <is>
          <t>Lieke van Dijk</t>
        </is>
      </c>
      <c r="D10" s="4" t="inlineStr">
        <is>
          <t>Van Dijk Retail</t>
        </is>
      </c>
      <c r="E10" s="4" t="inlineStr">
        <is>
          <t>Breda</t>
        </is>
      </c>
      <c r="F10" s="2" t="inlineStr">
        <is>
          <t>balie</t>
        </is>
      </c>
      <c r="G10" s="4" t="inlineStr">
        <is>
          <t>Klantenservice</t>
        </is>
      </c>
      <c r="H10" s="5" t="n">
        <v>8</v>
      </c>
      <c r="I10" s="2">
        <f>IF(H10&gt;=9,10,IF(H10&gt;=7,0,-10))</f>
        <v/>
      </c>
      <c r="J10" s="5" t="n">
        <v>18</v>
      </c>
      <c r="K10" s="5" t="inlineStr">
        <is>
          <t>Ja</t>
        </is>
      </c>
      <c r="L10" s="5" t="n">
        <v>4</v>
      </c>
      <c r="M10" s="6" t="inlineStr">
        <is>
          <t>Duidelijke communicatie</t>
        </is>
      </c>
      <c r="N10" s="2">
        <f>IF(OR(H10&lt;7,K10="Nee"),"Ja","Nee")</f>
        <v/>
      </c>
      <c r="O10" s="4" t="inlineStr">
        <is>
          <t>Noor Dekker</t>
        </is>
      </c>
    </row>
    <row r="11">
      <c r="A11" s="7" t="inlineStr">
        <is>
          <t>R-010</t>
        </is>
      </c>
      <c r="B11" s="8" t="inlineStr">
        <is>
          <t>04-02-2026</t>
        </is>
      </c>
      <c r="C11" s="9" t="inlineStr">
        <is>
          <t>Ruben Hermans</t>
        </is>
      </c>
      <c r="D11" s="9" t="inlineStr">
        <is>
          <t>Hermans ICT</t>
        </is>
      </c>
      <c r="E11" s="9" t="inlineStr">
        <is>
          <t>Haarlem</t>
        </is>
      </c>
      <c r="F11" s="7" t="inlineStr">
        <is>
          <t>WhatsApp</t>
        </is>
      </c>
      <c r="G11" s="9" t="inlineStr">
        <is>
          <t>Onderhoudscontract</t>
        </is>
      </c>
      <c r="H11" s="5" t="n">
        <v>7</v>
      </c>
      <c r="I11" s="7">
        <f>IF(H11&gt;=9,10,IF(H11&gt;=7,0,-10))</f>
        <v/>
      </c>
      <c r="J11" s="5" t="n">
        <v>10</v>
      </c>
      <c r="K11" s="5" t="inlineStr">
        <is>
          <t>Nee</t>
        </is>
      </c>
      <c r="L11" s="5" t="n">
        <v>3</v>
      </c>
      <c r="M11" s="6" t="inlineStr">
        <is>
          <t>Graag terugbelverzoek</t>
        </is>
      </c>
      <c r="N11" s="7">
        <f>IF(OR(H11&lt;7,K11="Nee"),"Ja","Nee")</f>
        <v/>
      </c>
      <c r="O11" s="9" t="inlineStr">
        <is>
          <t>Mark Willemsen</t>
        </is>
      </c>
    </row>
  </sheetData>
  <conditionalFormatting sqref="H2:H11">
    <cfRule type="cellIs" priority="1" operator="lessThan" dxfId="0">
      <formula>7</formula>
    </cfRule>
    <cfRule type="expression" priority="2" dxfId="1" stopIfTrue="1">
      <formula>AND(H2&gt;=7,H2&lt;=8)</formula>
    </cfRule>
    <cfRule type="cellIs" priority="3" operator="greaterThanOrEqual" dxfId="2">
      <formula>9</formula>
    </cfRule>
  </conditionalFormatting>
  <conditionalFormatting sqref="N2:N11">
    <cfRule type="expression" priority="4" dxfId="3">
      <formula>N2="Ja"</formula>
    </cfRule>
  </conditionalFormatting>
  <dataValidations count="2">
    <dataValidation sqref="F2:F200" showErrorMessage="1" showInputMessage="1" allowBlank="1" type="list">
      <formula1>"e-mail,telefoon,webformulier,balie,WhatsApp"</formula1>
    </dataValidation>
    <dataValidation sqref="K2:K200" showErrorMessage="1" showInputMessage="1" allowBlank="1" type="list">
      <formula1>"Ja,Nee"</formula1>
    </dataValidation>
  </dataValidations>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cols>
    <col width="34"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c r="A1" s="10" t="inlineStr">
        <is>
          <t>Dashboard Klanttevredenheid</t>
        </is>
      </c>
    </row>
    <row r="2">
      <c r="A2" s="11" t="inlineStr">
        <is>
          <t>Kerncijfers (KPI's)</t>
        </is>
      </c>
    </row>
    <row r="3">
      <c r="A3" s="4" t="inlineStr">
        <is>
          <t>Gemiddelde tevredenheidsscore</t>
        </is>
      </c>
      <c r="B3" s="12">
        <f>AVERAGE(TblEnquete[Tevredenheidsscore (1-10)])</f>
        <v/>
      </c>
    </row>
    <row r="4">
      <c r="A4" s="9" t="inlineStr">
        <is>
          <t>Gemiddelde NPS-score</t>
        </is>
      </c>
      <c r="B4" s="13">
        <f>AVERAGE(TblEnquete[NPS-score])</f>
        <v/>
      </c>
    </row>
    <row r="5">
      <c r="A5" s="4" t="inlineStr">
        <is>
          <t>% klachten opgelost</t>
        </is>
      </c>
      <c r="B5" s="14">
        <f>COUNTIF(TblEnquete[Is klacht opgelost? (Ja/Nee)],"Ja")/COUNTA(TblEnquete[Respons-ID])</f>
        <v/>
      </c>
    </row>
    <row r="6">
      <c r="A6" s="9" t="inlineStr">
        <is>
          <t>Aantal responses</t>
        </is>
      </c>
      <c r="B6" s="15">
        <f>COUNTA(TblEnquete[Respons-ID])</f>
        <v/>
      </c>
    </row>
    <row r="7">
      <c r="A7" s="4" t="inlineStr">
        <is>
          <t>Aantal acties vereist</t>
        </is>
      </c>
      <c r="B7" s="16">
        <f>COUNTIF(TblEnquete[Actie vereist],"Ja")</f>
        <v/>
      </c>
    </row>
    <row r="8">
      <c r="A8" s="9" t="inlineStr">
        <is>
          <t>Gemiddelde reactietijd (uren)</t>
        </is>
      </c>
      <c r="B8" s="13">
        <f>AVERAGE(TblEnquete[Reactietijd (uren)])</f>
        <v/>
      </c>
    </row>
    <row r="9"/>
    <row r="10">
      <c r="A10" s="17" t="inlineStr">
        <is>
          <t>Datum</t>
        </is>
      </c>
      <c r="B10" s="17" t="inlineStr">
        <is>
          <t>Score</t>
        </is>
      </c>
    </row>
    <row r="11">
      <c r="A11" s="18">
        <f>Enquêteresultaten!B2</f>
        <v/>
      </c>
      <c r="B11" s="17">
        <f>Enquêteresultaten!H2</f>
        <v/>
      </c>
    </row>
    <row r="12">
      <c r="A12" s="18">
        <f>Enquêteresultaten!B3</f>
        <v/>
      </c>
      <c r="B12" s="17">
        <f>Enquêteresultaten!H3</f>
        <v/>
      </c>
    </row>
    <row r="13">
      <c r="A13" s="18">
        <f>Enquêteresultaten!B4</f>
        <v/>
      </c>
      <c r="B13" s="17">
        <f>Enquêteresultaten!H4</f>
        <v/>
      </c>
    </row>
    <row r="14">
      <c r="A14" s="18">
        <f>Enquêteresultaten!B5</f>
        <v/>
      </c>
      <c r="B14" s="17">
        <f>Enquêteresultaten!H5</f>
        <v/>
      </c>
    </row>
    <row r="15">
      <c r="A15" s="18">
        <f>Enquêteresultaten!B6</f>
        <v/>
      </c>
      <c r="B15" s="17">
        <f>Enquêteresultaten!H6</f>
        <v/>
      </c>
    </row>
    <row r="16">
      <c r="A16" s="18">
        <f>Enquêteresultaten!B7</f>
        <v/>
      </c>
      <c r="B16" s="17">
        <f>Enquêteresultaten!H7</f>
        <v/>
      </c>
    </row>
    <row r="17">
      <c r="A17" s="18">
        <f>Enquêteresultaten!B8</f>
        <v/>
      </c>
      <c r="B17" s="17">
        <f>Enquêteresultaten!H8</f>
        <v/>
      </c>
    </row>
    <row r="18">
      <c r="A18" s="18">
        <f>Enquêteresultaten!B9</f>
        <v/>
      </c>
      <c r="B18" s="17">
        <f>Enquêteresultaten!H9</f>
        <v/>
      </c>
    </row>
    <row r="19">
      <c r="A19" s="18">
        <f>Enquêteresultaten!B10</f>
        <v/>
      </c>
      <c r="B19" s="17">
        <f>Enquêteresultaten!H10</f>
        <v/>
      </c>
    </row>
    <row r="20">
      <c r="A20" s="18">
        <f>Enquêteresultaten!B11</f>
        <v/>
      </c>
      <c r="B20" s="17">
        <f>Enquêteresultaten!H11</f>
        <v/>
      </c>
    </row>
    <row r="21"/>
    <row r="22">
      <c r="A22" s="17" t="inlineStr">
        <is>
          <t>Kanaal</t>
        </is>
      </c>
      <c r="B22" s="17" t="inlineStr">
        <is>
          <t>Aantal</t>
        </is>
      </c>
    </row>
    <row r="23">
      <c r="A23" s="17" t="inlineStr">
        <is>
          <t>e-mail</t>
        </is>
      </c>
      <c r="B23" s="17">
        <f>COUNTIF(TblEnquete[Kanaal],A23)</f>
        <v/>
      </c>
    </row>
    <row r="24">
      <c r="A24" s="17" t="inlineStr">
        <is>
          <t>telefoon</t>
        </is>
      </c>
      <c r="B24" s="17">
        <f>COUNTIF(TblEnquete[Kanaal],A24)</f>
        <v/>
      </c>
    </row>
    <row r="25">
      <c r="A25" s="17" t="inlineStr">
        <is>
          <t>webformulier</t>
        </is>
      </c>
      <c r="B25" s="17">
        <f>COUNTIF(TblEnquete[Kanaal],A25)</f>
        <v/>
      </c>
    </row>
    <row r="26">
      <c r="A26" s="17" t="inlineStr">
        <is>
          <t>balie</t>
        </is>
      </c>
      <c r="B26" s="17">
        <f>COUNTIF(TblEnquete[Kanaal],A26)</f>
        <v/>
      </c>
    </row>
    <row r="27">
      <c r="A27" s="17" t="inlineStr">
        <is>
          <t>WhatsApp</t>
        </is>
      </c>
      <c r="B27" s="17">
        <f>COUNTIF(TblEnquete[Kanaal],A27)</f>
        <v/>
      </c>
    </row>
    <row r="28"/>
    <row r="29"/>
    <row r="30"/>
    <row r="31"/>
    <row r="32">
      <c r="A32" s="17" t="inlineStr">
        <is>
          <t>Status</t>
        </is>
      </c>
      <c r="B32" s="17" t="inlineStr">
        <is>
          <t>Aantal</t>
        </is>
      </c>
    </row>
    <row r="33">
      <c r="A33" s="17" t="inlineStr">
        <is>
          <t>Opgelost</t>
        </is>
      </c>
      <c r="B33" s="17">
        <f>COUNTIF(TblEnquete[Is klacht opgelost? (Ja/Nee)],"Ja")</f>
        <v/>
      </c>
    </row>
    <row r="34">
      <c r="A34" s="17" t="inlineStr">
        <is>
          <t>Niet opgelost</t>
        </is>
      </c>
      <c r="B34" s="17">
        <f>COUNTIF(TblEnquete[Is klacht opgelost? (Ja/Nee)],"Nee")</f>
        <v/>
      </c>
    </row>
    <row r="35"/>
    <row r="36"/>
    <row r="37"/>
    <row r="38"/>
    <row r="39"/>
    <row r="40"/>
    <row r="41"/>
    <row r="42">
      <c r="A42" s="17" t="inlineStr">
        <is>
          <t>Product/Dienst</t>
        </is>
      </c>
      <c r="B42" s="17" t="inlineStr">
        <is>
          <t>Gem. score</t>
        </is>
      </c>
    </row>
    <row r="43">
      <c r="A43" s="17" t="inlineStr">
        <is>
          <t>Installatieservice</t>
        </is>
      </c>
      <c r="B43" s="19">
        <f>IFERROR(AVERAGEIF(TblEnquete[Product/Dienst],A43,TblEnquete[Tevredenheidsscore (1-10)]),0)</f>
        <v/>
      </c>
    </row>
    <row r="44">
      <c r="A44" s="17" t="inlineStr">
        <is>
          <t>Klantenservice</t>
        </is>
      </c>
      <c r="B44" s="19">
        <f>IFERROR(AVERAGEIF(TblEnquete[Product/Dienst],A44,TblEnquete[Tevredenheidsscore (1-10)]),0)</f>
        <v/>
      </c>
    </row>
    <row r="45">
      <c r="A45" s="17" t="inlineStr">
        <is>
          <t>Onderhoudscontract</t>
        </is>
      </c>
      <c r="B45" s="19">
        <f>IFERROR(AVERAGEIF(TblEnquete[Product/Dienst],A45,TblEnquete[Tevredenheidsscore (1-10)]),0)</f>
        <v/>
      </c>
    </row>
    <row r="46">
      <c r="A46" s="17" t="inlineStr">
        <is>
          <t>Software abonnement</t>
        </is>
      </c>
      <c r="B46" s="19">
        <f>IFERROR(AVERAGEIF(TblEnquete[Product/Dienst],A46,TblEnquete[Tevredenheidsscore (1-10)]),0)</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G9"/>
  <sheetViews>
    <sheetView workbookViewId="0">
      <pane ySplit="3" topLeftCell="A4" activePane="bottomLeft" state="frozen"/>
      <selection pane="bottomLeft" activeCell="A1" sqref="A1"/>
    </sheetView>
  </sheetViews>
  <sheetFormatPr baseColWidth="8" defaultRowHeight="15"/>
  <cols>
    <col width="16" customWidth="1" min="1" max="1"/>
    <col width="18" customWidth="1" min="2" max="2"/>
    <col width="18" customWidth="1" min="3" max="3"/>
    <col width="14" customWidth="1" min="4" max="4"/>
    <col width="28" customWidth="1" min="5" max="5"/>
    <col width="26" customWidth="1" min="6" max="6"/>
    <col width="26" customWidth="1" min="7" max="7"/>
  </cols>
  <sheetData>
    <row r="1">
      <c r="A1" s="10" t="inlineStr">
        <is>
          <t>Analyse per kanaal</t>
        </is>
      </c>
    </row>
    <row r="2"/>
    <row r="3">
      <c r="A3" s="1" t="inlineStr">
        <is>
          <t>Kanaal</t>
        </is>
      </c>
      <c r="B3" s="1" t="inlineStr">
        <is>
          <t>Aantal responses</t>
        </is>
      </c>
      <c r="C3" s="1" t="inlineStr">
        <is>
          <t>Gemiddelde score</t>
        </is>
      </c>
      <c r="D3" s="1" t="inlineStr">
        <is>
          <t>% opgelost</t>
        </is>
      </c>
      <c r="E3" s="1" t="inlineStr">
        <is>
          <t>Aantal negatieve reacties (score &lt; 7)</t>
        </is>
      </c>
      <c r="F3" s="1" t="inlineStr">
        <is>
          <t>Aantal promoters (NPS 9-10)</t>
        </is>
      </c>
      <c r="G3" s="1" t="inlineStr">
        <is>
          <t>Aantal detractors (NPS 0-6)</t>
        </is>
      </c>
    </row>
    <row r="4">
      <c r="A4" s="2" t="inlineStr">
        <is>
          <t>e-mail</t>
        </is>
      </c>
      <c r="B4" s="2">
        <f>COUNTIF(TblEnquete[Kanaal],A4)</f>
        <v/>
      </c>
      <c r="C4" s="20">
        <f>IFERROR(AVERAGEIF(TblEnquete[Kanaal],A4,TblEnquete[Tevredenheidsscore (1-10)]),0)</f>
        <v/>
      </c>
      <c r="D4" s="21">
        <f>IFERROR(COUNTIFS(TblEnquete[Kanaal],A4,TblEnquete[Is klacht opgelost? (Ja/Nee)],"Ja")/COUNTIF(TblEnquete[Kanaal],A4),0)</f>
        <v/>
      </c>
      <c r="E4" s="2">
        <f>COUNTIFS(TblEnquete[Kanaal],A4,TblEnquete[Tevredenheidsscore (1-10)],"&lt;7")</f>
        <v/>
      </c>
      <c r="F4" s="2">
        <f>COUNTIFS(TblEnquete[Kanaal],A4,TblEnquete[NPS-score],10)</f>
        <v/>
      </c>
      <c r="G4" s="2">
        <f>COUNTIFS(TblEnquete[Kanaal],A4,TblEnquete[NPS-score],-10)</f>
        <v/>
      </c>
    </row>
    <row r="5">
      <c r="A5" s="7" t="inlineStr">
        <is>
          <t>telefoon</t>
        </is>
      </c>
      <c r="B5" s="7">
        <f>COUNTIF(TblEnquete[Kanaal],A5)</f>
        <v/>
      </c>
      <c r="C5" s="22">
        <f>IFERROR(AVERAGEIF(TblEnquete[Kanaal],A5,TblEnquete[Tevredenheidsscore (1-10)]),0)</f>
        <v/>
      </c>
      <c r="D5" s="23">
        <f>IFERROR(COUNTIFS(TblEnquete[Kanaal],A5,TblEnquete[Is klacht opgelost? (Ja/Nee)],"Ja")/COUNTIF(TblEnquete[Kanaal],A5),0)</f>
        <v/>
      </c>
      <c r="E5" s="7">
        <f>COUNTIFS(TblEnquete[Kanaal],A5,TblEnquete[Tevredenheidsscore (1-10)],"&lt;7")</f>
        <v/>
      </c>
      <c r="F5" s="7">
        <f>COUNTIFS(TblEnquete[Kanaal],A5,TblEnquete[NPS-score],10)</f>
        <v/>
      </c>
      <c r="G5" s="7">
        <f>COUNTIFS(TblEnquete[Kanaal],A5,TblEnquete[NPS-score],-10)</f>
        <v/>
      </c>
    </row>
    <row r="6">
      <c r="A6" s="2" t="inlineStr">
        <is>
          <t>webformulier</t>
        </is>
      </c>
      <c r="B6" s="2">
        <f>COUNTIF(TblEnquete[Kanaal],A6)</f>
        <v/>
      </c>
      <c r="C6" s="20">
        <f>IFERROR(AVERAGEIF(TblEnquete[Kanaal],A6,TblEnquete[Tevredenheidsscore (1-10)]),0)</f>
        <v/>
      </c>
      <c r="D6" s="21">
        <f>IFERROR(COUNTIFS(TblEnquete[Kanaal],A6,TblEnquete[Is klacht opgelost? (Ja/Nee)],"Ja")/COUNTIF(TblEnquete[Kanaal],A6),0)</f>
        <v/>
      </c>
      <c r="E6" s="2">
        <f>COUNTIFS(TblEnquete[Kanaal],A6,TblEnquete[Tevredenheidsscore (1-10)],"&lt;7")</f>
        <v/>
      </c>
      <c r="F6" s="2">
        <f>COUNTIFS(TblEnquete[Kanaal],A6,TblEnquete[NPS-score],10)</f>
        <v/>
      </c>
      <c r="G6" s="2">
        <f>COUNTIFS(TblEnquete[Kanaal],A6,TblEnquete[NPS-score],-10)</f>
        <v/>
      </c>
    </row>
    <row r="7">
      <c r="A7" s="7" t="inlineStr">
        <is>
          <t>balie</t>
        </is>
      </c>
      <c r="B7" s="7">
        <f>COUNTIF(TblEnquete[Kanaal],A7)</f>
        <v/>
      </c>
      <c r="C7" s="22">
        <f>IFERROR(AVERAGEIF(TblEnquete[Kanaal],A7,TblEnquete[Tevredenheidsscore (1-10)]),0)</f>
        <v/>
      </c>
      <c r="D7" s="23">
        <f>IFERROR(COUNTIFS(TblEnquete[Kanaal],A7,TblEnquete[Is klacht opgelost? (Ja/Nee)],"Ja")/COUNTIF(TblEnquete[Kanaal],A7),0)</f>
        <v/>
      </c>
      <c r="E7" s="7">
        <f>COUNTIFS(TblEnquete[Kanaal],A7,TblEnquete[Tevredenheidsscore (1-10)],"&lt;7")</f>
        <v/>
      </c>
      <c r="F7" s="7">
        <f>COUNTIFS(TblEnquete[Kanaal],A7,TblEnquete[NPS-score],10)</f>
        <v/>
      </c>
      <c r="G7" s="7">
        <f>COUNTIFS(TblEnquete[Kanaal],A7,TblEnquete[NPS-score],-10)</f>
        <v/>
      </c>
    </row>
    <row r="8">
      <c r="A8" s="2" t="inlineStr">
        <is>
          <t>WhatsApp</t>
        </is>
      </c>
      <c r="B8" s="2">
        <f>COUNTIF(TblEnquete[Kanaal],A8)</f>
        <v/>
      </c>
      <c r="C8" s="20">
        <f>IFERROR(AVERAGEIF(TblEnquete[Kanaal],A8,TblEnquete[Tevredenheidsscore (1-10)]),0)</f>
        <v/>
      </c>
      <c r="D8" s="21">
        <f>IFERROR(COUNTIFS(TblEnquete[Kanaal],A8,TblEnquete[Is klacht opgelost? (Ja/Nee)],"Ja")/COUNTIF(TblEnquete[Kanaal],A8),0)</f>
        <v/>
      </c>
      <c r="E8" s="2">
        <f>COUNTIFS(TblEnquete[Kanaal],A8,TblEnquete[Tevredenheidsscore (1-10)],"&lt;7")</f>
        <v/>
      </c>
      <c r="F8" s="2">
        <f>COUNTIFS(TblEnquete[Kanaal],A8,TblEnquete[NPS-score],10)</f>
        <v/>
      </c>
      <c r="G8" s="2">
        <f>COUNTIFS(TblEnquete[Kanaal],A8,TblEnquete[NPS-score],-10)</f>
        <v/>
      </c>
    </row>
    <row r="9">
      <c r="A9" s="24" t="inlineStr">
        <is>
          <t>Totaal</t>
        </is>
      </c>
      <c r="B9" s="24">
        <f>SUM(B4:B8)</f>
        <v/>
      </c>
      <c r="C9" s="25">
        <f>IFERROR(AVERAGE(TblEnquete[Tevredenheidsscore (1-10)]),0)</f>
        <v/>
      </c>
      <c r="D9" s="26">
        <f>IFERROR(COUNTIF(TblEnquete[Is klacht opgelost? (Ja/Nee)],"Ja")/COUNTA(TblEnquete[Respons-ID]),0)</f>
        <v/>
      </c>
      <c r="E9" s="24">
        <f>SUM(E4:E8)</f>
        <v/>
      </c>
      <c r="F9" s="24">
        <f>SUM(F4:F8)</f>
        <v/>
      </c>
      <c r="G9" s="24">
        <f>SUM(G4:G8)</f>
        <v/>
      </c>
    </row>
  </sheetData>
  <mergeCells count="1">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ht="16" customHeight="1">
      <c r="A1" s="10" t="inlineStr">
        <is>
          <t>Instructies Klanttevredenheid Sjabloon</t>
        </is>
      </c>
    </row>
    <row r="2" ht="16" customHeight="1"/>
    <row r="3" ht="16" customHeight="1">
      <c r="A3" s="11" t="inlineStr">
        <is>
          <t>1. Nieuwe responses invoeren</t>
        </is>
      </c>
    </row>
    <row r="4" ht="16" customHeight="1">
      <c r="A4" s="27" t="inlineStr">
        <is>
          <t>Voeg nieuwe rijen toe onderaan de tabel op het tabblad 'Enquêteresultaten'. De tabel breidt automatisch uit. Vul Respons-ID, Datum (DD-MM-JJJJ), Klantnaam, Bedrijf, Plaats, Kanaal, Product/Dienst, Tevredenheidsscore, Reactietijd, klachtstatus, Terugkoppelingsscore, Opmerking en Verantwoordelijke in. De kolommen NPS-score en Actie vereist worden automatisch berekend.</t>
        </is>
      </c>
    </row>
    <row r="5" ht="16" customHeight="1"/>
    <row r="6" ht="16" customHeight="1"/>
    <row r="7" ht="16" customHeight="1"/>
    <row r="8" ht="16" customHeight="1">
      <c r="A8" s="11" t="inlineStr">
        <is>
          <t>2. Betekenis van scores</t>
        </is>
      </c>
    </row>
    <row r="9" ht="16" customHeight="1">
      <c r="A9" s="27" t="inlineStr">
        <is>
          <t>Tevredenheidsscore: 1 (zeer ontevreden) tot 10 (zeer tevreden). NPS-score: 10 = promoter (score 9-10), 0 = passief (score 7-8), -10 = detractor (score &lt; 7). Terugkoppelingsscore: 1 (slecht) tot 5 (uitstekend), beoordeling van de afhandeling.</t>
        </is>
      </c>
    </row>
    <row r="10" ht="16" customHeight="1"/>
    <row r="11" ht="16" customHeight="1"/>
    <row r="12" ht="16" customHeight="1"/>
    <row r="13" ht="16" customHeight="1">
      <c r="A13" s="11" t="inlineStr">
        <is>
          <t>3. Filters gebruiken</t>
        </is>
      </c>
    </row>
    <row r="14" ht="16" customHeight="1">
      <c r="A14" s="27" t="inlineStr">
        <is>
          <t>Gebruik de filterpijltjes in de headerrij van de tabel op 'Enquêteresultaten' om te filteren op Kanaal, Plaats, Verantwoordelijke of Actie vereist. Combineer meerdere filters om specifieke segmenten te analyseren, bijvoorbeeld alleen klachten die niet zijn opgelost.</t>
        </is>
      </c>
    </row>
    <row r="15" ht="16" customHeight="1"/>
    <row r="16" ht="16" customHeight="1"/>
    <row r="17" ht="16" customHeight="1"/>
    <row r="18" ht="16" customHeight="1">
      <c r="A18" s="11" t="inlineStr">
        <is>
          <t>4. Uitleg KPI's en kleuren</t>
        </is>
      </c>
    </row>
    <row r="19" ht="16" customHeight="1">
      <c r="A19" s="27" t="inlineStr">
        <is>
          <t>Het Dashboard toont de belangrijkste kerncijfers en grafieken op basis van alle responses. Kleurcodering in de tabel: rood = score lager dan 7 (aandachtspunt), oranje = score 7-8 (voldoende), groen = score 9-10 (uitstekend). Gele markering bij 'Actie vereist' = Ja geeft aan dat opvolging nodig is. Lichtgele cellen zijn invoervelden.</t>
        </is>
      </c>
    </row>
    <row r="20" ht="16" customHeight="1"/>
    <row r="21" ht="16" customHeight="1"/>
    <row r="22" ht="16" customHeight="1"/>
    <row r="23" ht="16" customHeight="1"/>
    <row r="24" ht="16" customHeight="1"/>
  </sheetData>
  <mergeCells count="9">
    <mergeCell ref="A1:D1"/>
    <mergeCell ref="A3:D3"/>
    <mergeCell ref="A4:D6"/>
    <mergeCell ref="A8:D8"/>
    <mergeCell ref="A9:D11"/>
    <mergeCell ref="A13:D13"/>
    <mergeCell ref="A14:D16"/>
    <mergeCell ref="A18:D18"/>
    <mergeCell ref="A19:D2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2026-07-02T21:52:33Z</dcterms:created>
  <dcterms:modified xmlns:dcterms="http://purl.org/dc/terms/" xmlns:xsi="http://www.w3.org/2001/XMLSchema-instance" xsi:type="dcterms:W3CDTF">2026-07-02T21:52:33Z</dcterms:modified>
</cp:coreProperties>
</file>