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enadministrati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es" sheetId="3" state="visible" r:id="rId3"/>
  </sheets>
  <definedNames>
    <definedName name="_xlnm._FilterDatabase" localSheetId="0" hidden="1">'Ledenadministratie'!$A$1:$Q$151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YYYY"/>
    <numFmt numFmtId="165" formatCode="&quot;€&quot; #.##0,00"/>
    <numFmt numFmtId="166" formatCode="0,0%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4"/>
    </font>
    <font>
      <b val="1"/>
    </font>
    <font>
      <b val="1"/>
      <color rgb="000F766E"/>
      <sz val="12"/>
    </font>
    <font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0" fontId="2" fillId="5" borderId="0" applyAlignment="1" pivotButton="0" quotePrefix="0" xfId="0">
      <alignment horizontal="center" vertical="center" wrapText="1"/>
    </xf>
    <xf numFmtId="0" fontId="1" fillId="6" borderId="0" applyAlignment="1" pivotButton="0" quotePrefix="0" xfId="0">
      <alignment horizontal="left" vertical="center"/>
    </xf>
    <xf numFmtId="0" fontId="1" fillId="6" borderId="0" pivotButton="0" quotePrefix="0" xfId="0"/>
    <xf numFmtId="1" fontId="3" fillId="3" borderId="1" applyAlignment="1" pivotButton="0" quotePrefix="0" xfId="0">
      <alignment horizontal="right" vertical="center"/>
    </xf>
    <xf numFmtId="1" fontId="3" fillId="0" borderId="1" applyAlignment="1" pivotButton="0" quotePrefix="0" xfId="0">
      <alignment horizontal="right" vertical="center"/>
    </xf>
    <xf numFmtId="0" fontId="0" fillId="4" borderId="1" pivotButton="0" quotePrefix="0" xfId="0"/>
    <xf numFmtId="165" fontId="0" fillId="4" borderId="1" pivotButton="0" quotePrefix="0" xfId="0"/>
    <xf numFmtId="165" fontId="3" fillId="0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1" fillId="2" borderId="1" pivotButton="0" quotePrefix="0" xfId="0"/>
    <xf numFmtId="166" fontId="3" fillId="0" borderId="1" applyAlignment="1" pivotButton="0" quotePrefix="0" xfId="0">
      <alignment horizontal="right" vertical="center"/>
    </xf>
    <xf numFmtId="0" fontId="0" fillId="0" borderId="1" pivotButton="0" quotePrefix="0" xfId="0"/>
    <xf numFmtId="165" fontId="0" fillId="0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b val="1"/>
        <color rgb="0016A34A"/>
      </font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Actieve versus inactieve leden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'Dashboard'!K10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E293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'Dashboard'!$J$11:$J$12</f>
            </numRef>
          </cat>
          <val>
            <numRef>
              <f>'Dashboard'!$K$11:$K$12</f>
            </numRef>
          </val>
        </ser>
        <dLbls>
          <showVal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Leden per lidmaatschapstype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'Dashboard'!K15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'Dashboard'!$J$16:$J$18</f>
            </numRef>
          </cat>
          <val>
            <numRef>
              <f>'Dashboard'!$K$16:$K$18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Lidmaatschapstype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Aantal leden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Betaald versus openstaand bedrag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'Dashboard'!K21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'Dashboard'!$J$22:$J$23</f>
            </numRef>
          </cat>
          <val>
            <numRef>
              <f>'Dashboard'!$K$22:$K$23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Bedrag (€)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31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14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1"/>
  <sheetViews>
    <sheetView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30" customWidth="1" min="4" max="4"/>
    <col width="16" customWidth="1" min="5" max="5"/>
    <col width="14" customWidth="1" min="6" max="6"/>
    <col width="18" customWidth="1" min="7" max="7"/>
    <col width="14" customWidth="1" min="8" max="8"/>
    <col width="20" customWidth="1" min="9" max="9"/>
    <col width="15" customWidth="1" min="10" max="10"/>
    <col width="14" customWidth="1" min="11" max="11"/>
    <col width="16" customWidth="1" min="12" max="12"/>
    <col width="17" customWidth="1" min="13" max="13"/>
    <col width="9" customWidth="1" min="14" max="14"/>
    <col width="22" customWidth="1" min="15" max="15"/>
    <col width="28" customWidth="1" min="16" max="16"/>
    <col width="15" customWidth="1" min="17" max="17"/>
  </cols>
  <sheetData>
    <row r="1" ht="32" customHeight="1">
      <c r="A1" s="1" t="inlineStr">
        <is>
          <t>Lidnummer</t>
        </is>
      </c>
      <c r="B1" s="1" t="inlineStr">
        <is>
          <t>Voornaam</t>
        </is>
      </c>
      <c r="C1" s="1" t="inlineStr">
        <is>
          <t>Achternaam</t>
        </is>
      </c>
      <c r="D1" s="1" t="inlineStr">
        <is>
          <t>E-mailadres</t>
        </is>
      </c>
      <c r="E1" s="1" t="inlineStr">
        <is>
          <t>Telefoonnummer</t>
        </is>
      </c>
      <c r="F1" s="1" t="inlineStr">
        <is>
          <t>Woonplaats</t>
        </is>
      </c>
      <c r="G1" s="1" t="inlineStr">
        <is>
          <t>Lidmaatschapstype</t>
        </is>
      </c>
      <c r="H1" s="1" t="inlineStr">
        <is>
          <t>Inschrijfdatum</t>
        </is>
      </c>
      <c r="I1" s="1" t="inlineStr">
        <is>
          <t>Einddatum lidmaatschap</t>
        </is>
      </c>
      <c r="J1" s="1" t="inlineStr">
        <is>
          <t>Contributietarief</t>
        </is>
      </c>
      <c r="K1" s="1" t="inlineStr">
        <is>
          <t>Betaald bedrag</t>
        </is>
      </c>
      <c r="L1" s="1" t="inlineStr">
        <is>
          <t>Openstaand bedrag</t>
        </is>
      </c>
      <c r="M1" s="1" t="inlineStr">
        <is>
          <t>Betaalstatus</t>
        </is>
      </c>
      <c r="N1" s="1" t="inlineStr">
        <is>
          <t>Actief?</t>
        </is>
      </c>
      <c r="O1" s="1" t="inlineStr">
        <is>
          <t>Laatste betaalherinnering</t>
        </is>
      </c>
      <c r="P1" s="1" t="inlineStr">
        <is>
          <t>Opmerking</t>
        </is>
      </c>
      <c r="Q1" s="1" t="inlineStr">
        <is>
          <t>E-mailcontrole</t>
        </is>
      </c>
    </row>
    <row r="2">
      <c r="A2" s="2" t="n">
        <v>1001</v>
      </c>
      <c r="B2" s="3" t="inlineStr">
        <is>
          <t>Sanne</t>
        </is>
      </c>
      <c r="C2" s="3" t="inlineStr">
        <is>
          <t>de Vries</t>
        </is>
      </c>
      <c r="D2" s="3" t="inlineStr">
        <is>
          <t>s.devries@example.nl</t>
        </is>
      </c>
      <c r="E2" s="3" t="inlineStr">
        <is>
          <t>06-12345678</t>
        </is>
      </c>
      <c r="F2" s="3" t="inlineStr">
        <is>
          <t>Utrecht</t>
        </is>
      </c>
      <c r="G2" s="3" t="inlineStr">
        <is>
          <t>Standaard</t>
        </is>
      </c>
      <c r="H2" s="4" t="n">
        <v>46037</v>
      </c>
      <c r="I2" s="4" t="n">
        <v>46401</v>
      </c>
      <c r="J2" s="5">
        <f>IF($A2="","",IFERROR(VLOOKUP($G2,Dashboard!$J$5:$K$7,2,FALSE),0))</f>
        <v/>
      </c>
      <c r="K2" s="6" t="n">
        <v>85</v>
      </c>
      <c r="L2" s="5">
        <f>IF($A2="","",MAX(0,J2-K2))</f>
        <v/>
      </c>
      <c r="M2" s="7">
        <f>IF($A2="","",IF(L2=0,"Betaald",IF(K2=0,"Nog niet betaald","Deels betaald")))</f>
        <v/>
      </c>
      <c r="N2" s="8">
        <f>IF($A2="","",IF(AND(H2&lt;=TODAY(),OR(I2="",I2&gt;=TODAY())),"Ja","Nee"))</f>
        <v/>
      </c>
      <c r="O2" s="4" t="n">
        <v>46201</v>
      </c>
      <c r="P2" s="3" t="n"/>
      <c r="Q2" s="8">
        <f>IF($A2="","",IF(D2="","Controleren","OK"))</f>
        <v/>
      </c>
    </row>
    <row r="3">
      <c r="A3" s="2" t="n">
        <v>1002</v>
      </c>
      <c r="B3" s="3" t="inlineStr">
        <is>
          <t>Daan</t>
        </is>
      </c>
      <c r="C3" s="3" t="inlineStr">
        <is>
          <t>Jansen</t>
        </is>
      </c>
      <c r="D3" s="3" t="inlineStr">
        <is>
          <t>d.jansen@example.nl</t>
        </is>
      </c>
      <c r="E3" s="3" t="inlineStr">
        <is>
          <t>06-23456789</t>
        </is>
      </c>
      <c r="F3" s="3" t="inlineStr">
        <is>
          <t>Amsterdam</t>
        </is>
      </c>
      <c r="G3" s="3" t="inlineStr">
        <is>
          <t>Standaard</t>
        </is>
      </c>
      <c r="H3" s="4" t="n">
        <v>46056</v>
      </c>
      <c r="I3" s="4" t="n"/>
      <c r="J3" s="9">
        <f>IF($A3="","",IFERROR(VLOOKUP($G3,Dashboard!$J$5:$K$7,2,FALSE),0))</f>
        <v/>
      </c>
      <c r="K3" s="6" t="n">
        <v>0</v>
      </c>
      <c r="L3" s="9">
        <f>IF($A3="","",MAX(0,J3-K3))</f>
        <v/>
      </c>
      <c r="M3" s="10">
        <f>IF($A3="","",IF(L3=0,"Betaald",IF(K3=0,"Nog niet betaald","Deels betaald")))</f>
        <v/>
      </c>
      <c r="N3" s="11">
        <f>IF($A3="","",IF(AND(H3&lt;=TODAY(),OR(I3="",I3&gt;=TODAY())),"Ja","Nee"))</f>
        <v/>
      </c>
      <c r="O3" s="4" t="n"/>
      <c r="P3" s="3" t="inlineStr">
        <is>
          <t>Nieuw lid, incasso aangevraagd</t>
        </is>
      </c>
      <c r="Q3" s="11">
        <f>IF($A3="","",IF(D3="","Controleren","OK"))</f>
        <v/>
      </c>
    </row>
    <row r="4">
      <c r="A4" s="2" t="n">
        <v>1003</v>
      </c>
      <c r="B4" s="3" t="inlineStr">
        <is>
          <t>Emma</t>
        </is>
      </c>
      <c r="C4" s="3" t="inlineStr">
        <is>
          <t>Bakker</t>
        </is>
      </c>
      <c r="D4" s="3" t="inlineStr">
        <is>
          <t>e.bakker@example.nl</t>
        </is>
      </c>
      <c r="E4" s="3" t="inlineStr">
        <is>
          <t>06-34567890</t>
        </is>
      </c>
      <c r="F4" s="3" t="inlineStr">
        <is>
          <t>Rotterdam</t>
        </is>
      </c>
      <c r="G4" s="3" t="inlineStr">
        <is>
          <t>Jongeren</t>
        </is>
      </c>
      <c r="H4" s="4" t="n">
        <v>46093</v>
      </c>
      <c r="I4" s="4" t="n">
        <v>46461</v>
      </c>
      <c r="J4" s="5">
        <f>IF($A4="","",IFERROR(VLOOKUP($G4,Dashboard!$J$5:$K$7,2,FALSE),0))</f>
        <v/>
      </c>
      <c r="K4" s="6" t="n">
        <v>45</v>
      </c>
      <c r="L4" s="5">
        <f>IF($A4="","",MAX(0,J4-K4))</f>
        <v/>
      </c>
      <c r="M4" s="7">
        <f>IF($A4="","",IF(L4=0,"Betaald",IF(K4=0,"Nog niet betaald","Deels betaald")))</f>
        <v/>
      </c>
      <c r="N4" s="8">
        <f>IF($A4="","",IF(AND(H4&lt;=TODAY(),OR(I4="",I4&gt;=TODAY())),"Ja","Nee"))</f>
        <v/>
      </c>
      <c r="O4" s="4" t="n"/>
      <c r="P4" s="3" t="n"/>
      <c r="Q4" s="8">
        <f>IF($A4="","",IF(D4="","Controleren","OK"))</f>
        <v/>
      </c>
    </row>
    <row r="5">
      <c r="A5" s="2" t="n">
        <v>1004</v>
      </c>
      <c r="B5" s="3" t="inlineStr">
        <is>
          <t>Lars</t>
        </is>
      </c>
      <c r="C5" s="3" t="inlineStr">
        <is>
          <t>Smit</t>
        </is>
      </c>
      <c r="D5" s="3" t="inlineStr"/>
      <c r="E5" s="3" t="inlineStr">
        <is>
          <t>06-45678901</t>
        </is>
      </c>
      <c r="F5" s="3" t="inlineStr">
        <is>
          <t>Eindhoven</t>
        </is>
      </c>
      <c r="G5" s="3" t="inlineStr">
        <is>
          <t>Standaard</t>
        </is>
      </c>
      <c r="H5" s="4" t="n">
        <v>46120</v>
      </c>
      <c r="I5" s="4" t="n">
        <v>46216</v>
      </c>
      <c r="J5" s="9">
        <f>IF($A5="","",IFERROR(VLOOKUP($G5,Dashboard!$J$5:$K$7,2,FALSE),0))</f>
        <v/>
      </c>
      <c r="K5" s="6" t="n">
        <v>45</v>
      </c>
      <c r="L5" s="9">
        <f>IF($A5="","",MAX(0,J5-K5))</f>
        <v/>
      </c>
      <c r="M5" s="10">
        <f>IF($A5="","",IF(L5=0,"Betaald",IF(K5=0,"Nog niet betaald","Deels betaald")))</f>
        <v/>
      </c>
      <c r="N5" s="11">
        <f>IF($A5="","",IF(AND(H5&lt;=TODAY(),OR(I5="",I5&gt;=TODAY())),"Ja","Nee"))</f>
        <v/>
      </c>
      <c r="O5" s="4" t="n">
        <v>46251</v>
      </c>
      <c r="P5" s="3" t="inlineStr">
        <is>
          <t>E-mailadres ontbreekt</t>
        </is>
      </c>
      <c r="Q5" s="11">
        <f>IF($A5="","",IF(D5="","Controleren","OK"))</f>
        <v/>
      </c>
    </row>
    <row r="6">
      <c r="A6" s="2" t="n">
        <v>1005</v>
      </c>
      <c r="B6" s="3" t="inlineStr">
        <is>
          <t>Sophie</t>
        </is>
      </c>
      <c r="C6" s="3" t="inlineStr">
        <is>
          <t>Visser</t>
        </is>
      </c>
      <c r="D6" s="3" t="inlineStr">
        <is>
          <t>s.visser@example.nl</t>
        </is>
      </c>
      <c r="E6" s="3" t="inlineStr">
        <is>
          <t>06-56789012</t>
        </is>
      </c>
      <c r="F6" s="3" t="inlineStr">
        <is>
          <t>Groningen</t>
        </is>
      </c>
      <c r="G6" s="3" t="inlineStr">
        <is>
          <t>Ereleden</t>
        </is>
      </c>
      <c r="H6" s="4" t="n">
        <v>46144</v>
      </c>
      <c r="I6" s="4" t="n"/>
      <c r="J6" s="5">
        <f>IF($A6="","",IFERROR(VLOOKUP($G6,Dashboard!$J$5:$K$7,2,FALSE),0))</f>
        <v/>
      </c>
      <c r="K6" s="6" t="n">
        <v>0</v>
      </c>
      <c r="L6" s="5">
        <f>IF($A6="","",MAX(0,J6-K6))</f>
        <v/>
      </c>
      <c r="M6" s="7">
        <f>IF($A6="","",IF(L6=0,"Betaald",IF(K6=0,"Nog niet betaald","Deels betaald")))</f>
        <v/>
      </c>
      <c r="N6" s="8">
        <f>IF($A6="","",IF(AND(H6&lt;=TODAY(),OR(I6="",I6&gt;=TODAY())),"Ja","Nee"))</f>
        <v/>
      </c>
      <c r="O6" s="4" t="n"/>
      <c r="P6" s="3" t="inlineStr">
        <is>
          <t>Erelid sinds 2026</t>
        </is>
      </c>
      <c r="Q6" s="8">
        <f>IF($A6="","",IF(D6="","Controleren","OK"))</f>
        <v/>
      </c>
    </row>
    <row r="7">
      <c r="A7" s="2" t="n">
        <v>1006</v>
      </c>
      <c r="B7" s="3" t="inlineStr">
        <is>
          <t>Bram</t>
        </is>
      </c>
      <c r="C7" s="3" t="inlineStr">
        <is>
          <t>Meijer</t>
        </is>
      </c>
      <c r="D7" s="3" t="inlineStr">
        <is>
          <t>b.meijer@example.nl</t>
        </is>
      </c>
      <c r="E7" s="3" t="inlineStr">
        <is>
          <t>06-67890123</t>
        </is>
      </c>
      <c r="F7" s="3" t="inlineStr">
        <is>
          <t>Den Haag</t>
        </is>
      </c>
      <c r="G7" s="3" t="inlineStr">
        <is>
          <t>Standaard</t>
        </is>
      </c>
      <c r="H7" s="4" t="n">
        <v>46169</v>
      </c>
      <c r="I7" s="4" t="n">
        <v>46351</v>
      </c>
      <c r="J7" s="9">
        <f>IF($A7="","",IFERROR(VLOOKUP($G7,Dashboard!$J$5:$K$7,2,FALSE),0))</f>
        <v/>
      </c>
      <c r="K7" s="6" t="n">
        <v>85</v>
      </c>
      <c r="L7" s="9">
        <f>IF($A7="","",MAX(0,J7-K7))</f>
        <v/>
      </c>
      <c r="M7" s="10">
        <f>IF($A7="","",IF(L7=0,"Betaald",IF(K7=0,"Nog niet betaald","Deels betaald")))</f>
        <v/>
      </c>
      <c r="N7" s="11">
        <f>IF($A7="","",IF(AND(H7&lt;=TODAY(),OR(I7="",I7&gt;=TODAY())),"Ja","Nee"))</f>
        <v/>
      </c>
      <c r="O7" s="4" t="n">
        <v>46246</v>
      </c>
      <c r="P7" s="3" t="n"/>
      <c r="Q7" s="11">
        <f>IF($A7="","",IF(D7="","Controleren","OK"))</f>
        <v/>
      </c>
    </row>
    <row r="8">
      <c r="A8" s="2" t="n">
        <v>1007</v>
      </c>
      <c r="B8" s="3" t="inlineStr">
        <is>
          <t>Julia</t>
        </is>
      </c>
      <c r="C8" s="3" t="inlineStr">
        <is>
          <t>Mulder</t>
        </is>
      </c>
      <c r="D8" s="3" t="inlineStr">
        <is>
          <t>j.mulder@example.nl</t>
        </is>
      </c>
      <c r="E8" s="3" t="inlineStr">
        <is>
          <t>06-78901234</t>
        </is>
      </c>
      <c r="F8" s="3" t="inlineStr">
        <is>
          <t>Tilburg</t>
        </is>
      </c>
      <c r="G8" s="3" t="inlineStr">
        <is>
          <t>Jongeren</t>
        </is>
      </c>
      <c r="H8" s="4" t="n">
        <v>46191</v>
      </c>
      <c r="I8" s="4" t="n">
        <v>46421</v>
      </c>
      <c r="J8" s="5">
        <f>IF($A8="","",IFERROR(VLOOKUP($G8,Dashboard!$J$5:$K$7,2,FALSE),0))</f>
        <v/>
      </c>
      <c r="K8" s="6" t="n">
        <v>20</v>
      </c>
      <c r="L8" s="5">
        <f>IF($A8="","",MAX(0,J8-K8))</f>
        <v/>
      </c>
      <c r="M8" s="7">
        <f>IF($A8="","",IF(L8=0,"Betaald",IF(K8=0,"Nog niet betaald","Deels betaald")))</f>
        <v/>
      </c>
      <c r="N8" s="8">
        <f>IF($A8="","",IF(AND(H8&lt;=TODAY(),OR(I8="",I8&gt;=TODAY())),"Ja","Nee"))</f>
        <v/>
      </c>
      <c r="O8" s="4" t="n">
        <v>46256</v>
      </c>
      <c r="P8" s="3" t="inlineStr">
        <is>
          <t>Restant volgt in september</t>
        </is>
      </c>
      <c r="Q8" s="8">
        <f>IF($A8="","",IF(D8="","Controleren","OK"))</f>
        <v/>
      </c>
    </row>
    <row r="9">
      <c r="A9" s="2" t="n">
        <v>1008</v>
      </c>
      <c r="B9" s="3" t="inlineStr">
        <is>
          <t>Thijs</t>
        </is>
      </c>
      <c r="C9" s="3" t="inlineStr">
        <is>
          <t>Bos</t>
        </is>
      </c>
      <c r="D9" s="3" t="inlineStr">
        <is>
          <t>t.bos@example.nl</t>
        </is>
      </c>
      <c r="E9" s="3" t="inlineStr">
        <is>
          <t>06-89012345</t>
        </is>
      </c>
      <c r="F9" s="3" t="inlineStr">
        <is>
          <t>Nijmegen</t>
        </is>
      </c>
      <c r="G9" s="3" t="inlineStr">
        <is>
          <t>Standaard</t>
        </is>
      </c>
      <c r="H9" s="4" t="n">
        <v>46212</v>
      </c>
      <c r="I9" s="4" t="n">
        <v>46561</v>
      </c>
      <c r="J9" s="9">
        <f>IF($A9="","",IFERROR(VLOOKUP($G9,Dashboard!$J$5:$K$7,2,FALSE),0))</f>
        <v/>
      </c>
      <c r="K9" s="6" t="n">
        <v>85</v>
      </c>
      <c r="L9" s="9">
        <f>IF($A9="","",MAX(0,J9-K9))</f>
        <v/>
      </c>
      <c r="M9" s="10">
        <f>IF($A9="","",IF(L9=0,"Betaald",IF(K9=0,"Nog niet betaald","Deels betaald")))</f>
        <v/>
      </c>
      <c r="N9" s="11">
        <f>IF($A9="","",IF(AND(H9&lt;=TODAY(),OR(I9="",I9&gt;=TODAY())),"Ja","Nee"))</f>
        <v/>
      </c>
      <c r="O9" s="4" t="n"/>
      <c r="P9" s="3" t="n"/>
      <c r="Q9" s="11">
        <f>IF($A9="","",IF(D9="","Controleren","OK"))</f>
        <v/>
      </c>
    </row>
    <row r="10">
      <c r="A10" s="2" t="n">
        <v>1009</v>
      </c>
      <c r="B10" s="3" t="inlineStr">
        <is>
          <t>Lieke</t>
        </is>
      </c>
      <c r="C10" s="3" t="inlineStr">
        <is>
          <t>van Dijk</t>
        </is>
      </c>
      <c r="D10" s="3" t="inlineStr">
        <is>
          <t>l.vandijk@example.nl</t>
        </is>
      </c>
      <c r="E10" s="3" t="inlineStr">
        <is>
          <t>06-90123456</t>
        </is>
      </c>
      <c r="F10" s="3" t="inlineStr">
        <is>
          <t>Breda</t>
        </is>
      </c>
      <c r="G10" s="3" t="inlineStr">
        <is>
          <t>Jongeren</t>
        </is>
      </c>
      <c r="H10" s="4" t="n">
        <v>46254</v>
      </c>
      <c r="I10" s="4" t="n"/>
      <c r="J10" s="5">
        <f>IF($A10="","",IFERROR(VLOOKUP($G10,Dashboard!$J$5:$K$7,2,FALSE),0))</f>
        <v/>
      </c>
      <c r="K10" s="6" t="n">
        <v>0</v>
      </c>
      <c r="L10" s="5">
        <f>IF($A10="","",MAX(0,J10-K10))</f>
        <v/>
      </c>
      <c r="M10" s="7">
        <f>IF($A10="","",IF(L10=0,"Betaald",IF(K10=0,"Nog niet betaald","Deels betaald")))</f>
        <v/>
      </c>
      <c r="N10" s="8">
        <f>IF($A10="","",IF(AND(H10&lt;=TODAY(),OR(I10="",I10&gt;=TODAY())),"Ja","Nee"))</f>
        <v/>
      </c>
      <c r="O10" s="4" t="n"/>
      <c r="P10" s="3" t="inlineStr">
        <is>
          <t>Wacht op betaling</t>
        </is>
      </c>
      <c r="Q10" s="8">
        <f>IF($A10="","",IF(D10="","Controleren","OK"))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4" t="n"/>
      <c r="I11" s="4" t="n"/>
      <c r="J11" s="9">
        <f>IF($A11="","",IFERROR(VLOOKUP($G11,Dashboard!$J$5:$K$7,2,FALSE),0))</f>
        <v/>
      </c>
      <c r="K11" s="6" t="n"/>
      <c r="L11" s="9">
        <f>IF($A11="","",MAX(0,J11-K11))</f>
        <v/>
      </c>
      <c r="M11" s="10">
        <f>IF($A11="","",IF(L11=0,"Betaald",IF(K11=0,"Nog niet betaald","Deels betaald")))</f>
        <v/>
      </c>
      <c r="N11" s="11">
        <f>IF($A11="","",IF(AND(H11&lt;=TODAY(),OR(I11="",I11&gt;=TODAY())),"Ja","Nee"))</f>
        <v/>
      </c>
      <c r="O11" s="4" t="n"/>
      <c r="P11" s="3" t="n"/>
      <c r="Q11" s="11">
        <f>IF($A11="","",IF(D11="","Controleren","OK"))</f>
        <v/>
      </c>
    </row>
    <row r="12">
      <c r="A12" s="2" t="n"/>
      <c r="B12" s="3" t="n"/>
      <c r="C12" s="3" t="n"/>
      <c r="D12" s="3" t="n"/>
      <c r="E12" s="3" t="n"/>
      <c r="F12" s="3" t="n"/>
      <c r="G12" s="3" t="n"/>
      <c r="H12" s="4" t="n"/>
      <c r="I12" s="4" t="n"/>
      <c r="J12" s="5">
        <f>IF($A12="","",IFERROR(VLOOKUP($G12,Dashboard!$J$5:$K$7,2,FALSE),0))</f>
        <v/>
      </c>
      <c r="K12" s="6" t="n"/>
      <c r="L12" s="5">
        <f>IF($A12="","",MAX(0,J12-K12))</f>
        <v/>
      </c>
      <c r="M12" s="7">
        <f>IF($A12="","",IF(L12=0,"Betaald",IF(K12=0,"Nog niet betaald","Deels betaald")))</f>
        <v/>
      </c>
      <c r="N12" s="8">
        <f>IF($A12="","",IF(AND(H12&lt;=TODAY(),OR(I12="",I12&gt;=TODAY())),"Ja","Nee"))</f>
        <v/>
      </c>
      <c r="O12" s="4" t="n"/>
      <c r="P12" s="3" t="n"/>
      <c r="Q12" s="8">
        <f>IF($A12="","",IF(D12="","Controleren","OK"))</f>
        <v/>
      </c>
    </row>
    <row r="13">
      <c r="A13" s="2" t="n"/>
      <c r="B13" s="3" t="n"/>
      <c r="C13" s="3" t="n"/>
      <c r="D13" s="3" t="n"/>
      <c r="E13" s="3" t="n"/>
      <c r="F13" s="3" t="n"/>
      <c r="G13" s="3" t="n"/>
      <c r="H13" s="4" t="n"/>
      <c r="I13" s="4" t="n"/>
      <c r="J13" s="9">
        <f>IF($A13="","",IFERROR(VLOOKUP($G13,Dashboard!$J$5:$K$7,2,FALSE),0))</f>
        <v/>
      </c>
      <c r="K13" s="6" t="n"/>
      <c r="L13" s="9">
        <f>IF($A13="","",MAX(0,J13-K13))</f>
        <v/>
      </c>
      <c r="M13" s="10">
        <f>IF($A13="","",IF(L13=0,"Betaald",IF(K13=0,"Nog niet betaald","Deels betaald")))</f>
        <v/>
      </c>
      <c r="N13" s="11">
        <f>IF($A13="","",IF(AND(H13&lt;=TODAY(),OR(I13="",I13&gt;=TODAY())),"Ja","Nee"))</f>
        <v/>
      </c>
      <c r="O13" s="4" t="n"/>
      <c r="P13" s="3" t="n"/>
      <c r="Q13" s="11">
        <f>IF($A13="","",IF(D13="","Controleren","OK"))</f>
        <v/>
      </c>
    </row>
    <row r="14">
      <c r="A14" s="2" t="n"/>
      <c r="B14" s="3" t="n"/>
      <c r="C14" s="3" t="n"/>
      <c r="D14" s="3" t="n"/>
      <c r="E14" s="3" t="n"/>
      <c r="F14" s="3" t="n"/>
      <c r="G14" s="3" t="n"/>
      <c r="H14" s="4" t="n"/>
      <c r="I14" s="4" t="n"/>
      <c r="J14" s="5">
        <f>IF($A14="","",IFERROR(VLOOKUP($G14,Dashboard!$J$5:$K$7,2,FALSE),0))</f>
        <v/>
      </c>
      <c r="K14" s="6" t="n"/>
      <c r="L14" s="5">
        <f>IF($A14="","",MAX(0,J14-K14))</f>
        <v/>
      </c>
      <c r="M14" s="7">
        <f>IF($A14="","",IF(L14=0,"Betaald",IF(K14=0,"Nog niet betaald","Deels betaald")))</f>
        <v/>
      </c>
      <c r="N14" s="8">
        <f>IF($A14="","",IF(AND(H14&lt;=TODAY(),OR(I14="",I14&gt;=TODAY())),"Ja","Nee"))</f>
        <v/>
      </c>
      <c r="O14" s="4" t="n"/>
      <c r="P14" s="3" t="n"/>
      <c r="Q14" s="8">
        <f>IF($A14="","",IF(D14="","Controleren","OK"))</f>
        <v/>
      </c>
    </row>
    <row r="15">
      <c r="A15" s="2" t="n"/>
      <c r="B15" s="3" t="n"/>
      <c r="C15" s="3" t="n"/>
      <c r="D15" s="3" t="n"/>
      <c r="E15" s="3" t="n"/>
      <c r="F15" s="3" t="n"/>
      <c r="G15" s="3" t="n"/>
      <c r="H15" s="4" t="n"/>
      <c r="I15" s="4" t="n"/>
      <c r="J15" s="9">
        <f>IF($A15="","",IFERROR(VLOOKUP($G15,Dashboard!$J$5:$K$7,2,FALSE),0))</f>
        <v/>
      </c>
      <c r="K15" s="6" t="n"/>
      <c r="L15" s="9">
        <f>IF($A15="","",MAX(0,J15-K15))</f>
        <v/>
      </c>
      <c r="M15" s="10">
        <f>IF($A15="","",IF(L15=0,"Betaald",IF(K15=0,"Nog niet betaald","Deels betaald")))</f>
        <v/>
      </c>
      <c r="N15" s="11">
        <f>IF($A15="","",IF(AND(H15&lt;=TODAY(),OR(I15="",I15&gt;=TODAY())),"Ja","Nee"))</f>
        <v/>
      </c>
      <c r="O15" s="4" t="n"/>
      <c r="P15" s="3" t="n"/>
      <c r="Q15" s="11">
        <f>IF($A15="","",IF(D15="","Controleren","OK"))</f>
        <v/>
      </c>
    </row>
    <row r="16">
      <c r="A16" s="2" t="n"/>
      <c r="B16" s="3" t="n"/>
      <c r="C16" s="3" t="n"/>
      <c r="D16" s="3" t="n"/>
      <c r="E16" s="3" t="n"/>
      <c r="F16" s="3" t="n"/>
      <c r="G16" s="3" t="n"/>
      <c r="H16" s="4" t="n"/>
      <c r="I16" s="4" t="n"/>
      <c r="J16" s="5">
        <f>IF($A16="","",IFERROR(VLOOKUP($G16,Dashboard!$J$5:$K$7,2,FALSE),0))</f>
        <v/>
      </c>
      <c r="K16" s="6" t="n"/>
      <c r="L16" s="5">
        <f>IF($A16="","",MAX(0,J16-K16))</f>
        <v/>
      </c>
      <c r="M16" s="7">
        <f>IF($A16="","",IF(L16=0,"Betaald",IF(K16=0,"Nog niet betaald","Deels betaald")))</f>
        <v/>
      </c>
      <c r="N16" s="8">
        <f>IF($A16="","",IF(AND(H16&lt;=TODAY(),OR(I16="",I16&gt;=TODAY())),"Ja","Nee"))</f>
        <v/>
      </c>
      <c r="O16" s="4" t="n"/>
      <c r="P16" s="3" t="n"/>
      <c r="Q16" s="8">
        <f>IF($A16="","",IF(D16="","Controleren","OK"))</f>
        <v/>
      </c>
    </row>
    <row r="17">
      <c r="A17" s="2" t="n"/>
      <c r="B17" s="3" t="n"/>
      <c r="C17" s="3" t="n"/>
      <c r="D17" s="3" t="n"/>
      <c r="E17" s="3" t="n"/>
      <c r="F17" s="3" t="n"/>
      <c r="G17" s="3" t="n"/>
      <c r="H17" s="4" t="n"/>
      <c r="I17" s="4" t="n"/>
      <c r="J17" s="9">
        <f>IF($A17="","",IFERROR(VLOOKUP($G17,Dashboard!$J$5:$K$7,2,FALSE),0))</f>
        <v/>
      </c>
      <c r="K17" s="6" t="n"/>
      <c r="L17" s="9">
        <f>IF($A17="","",MAX(0,J17-K17))</f>
        <v/>
      </c>
      <c r="M17" s="10">
        <f>IF($A17="","",IF(L17=0,"Betaald",IF(K17=0,"Nog niet betaald","Deels betaald")))</f>
        <v/>
      </c>
      <c r="N17" s="11">
        <f>IF($A17="","",IF(AND(H17&lt;=TODAY(),OR(I17="",I17&gt;=TODAY())),"Ja","Nee"))</f>
        <v/>
      </c>
      <c r="O17" s="4" t="n"/>
      <c r="P17" s="3" t="n"/>
      <c r="Q17" s="11">
        <f>IF($A17="","",IF(D17="","Controleren","OK"))</f>
        <v/>
      </c>
    </row>
    <row r="18">
      <c r="A18" s="2" t="n"/>
      <c r="B18" s="3" t="n"/>
      <c r="C18" s="3" t="n"/>
      <c r="D18" s="3" t="n"/>
      <c r="E18" s="3" t="n"/>
      <c r="F18" s="3" t="n"/>
      <c r="G18" s="3" t="n"/>
      <c r="H18" s="4" t="n"/>
      <c r="I18" s="4" t="n"/>
      <c r="J18" s="5">
        <f>IF($A18="","",IFERROR(VLOOKUP($G18,Dashboard!$J$5:$K$7,2,FALSE),0))</f>
        <v/>
      </c>
      <c r="K18" s="6" t="n"/>
      <c r="L18" s="5">
        <f>IF($A18="","",MAX(0,J18-K18))</f>
        <v/>
      </c>
      <c r="M18" s="7">
        <f>IF($A18="","",IF(L18=0,"Betaald",IF(K18=0,"Nog niet betaald","Deels betaald")))</f>
        <v/>
      </c>
      <c r="N18" s="8">
        <f>IF($A18="","",IF(AND(H18&lt;=TODAY(),OR(I18="",I18&gt;=TODAY())),"Ja","Nee"))</f>
        <v/>
      </c>
      <c r="O18" s="4" t="n"/>
      <c r="P18" s="3" t="n"/>
      <c r="Q18" s="8">
        <f>IF($A18="","",IF(D18="","Controleren","OK"))</f>
        <v/>
      </c>
    </row>
    <row r="19">
      <c r="A19" s="2" t="n"/>
      <c r="B19" s="3" t="n"/>
      <c r="C19" s="3" t="n"/>
      <c r="D19" s="3" t="n"/>
      <c r="E19" s="3" t="n"/>
      <c r="F19" s="3" t="n"/>
      <c r="G19" s="3" t="n"/>
      <c r="H19" s="4" t="n"/>
      <c r="I19" s="4" t="n"/>
      <c r="J19" s="9">
        <f>IF($A19="","",IFERROR(VLOOKUP($G19,Dashboard!$J$5:$K$7,2,FALSE),0))</f>
        <v/>
      </c>
      <c r="K19" s="6" t="n"/>
      <c r="L19" s="9">
        <f>IF($A19="","",MAX(0,J19-K19))</f>
        <v/>
      </c>
      <c r="M19" s="10">
        <f>IF($A19="","",IF(L19=0,"Betaald",IF(K19=0,"Nog niet betaald","Deels betaald")))</f>
        <v/>
      </c>
      <c r="N19" s="11">
        <f>IF($A19="","",IF(AND(H19&lt;=TODAY(),OR(I19="",I19&gt;=TODAY())),"Ja","Nee"))</f>
        <v/>
      </c>
      <c r="O19" s="4" t="n"/>
      <c r="P19" s="3" t="n"/>
      <c r="Q19" s="11">
        <f>IF($A19="","",IF(D19="","Controleren","OK"))</f>
        <v/>
      </c>
    </row>
    <row r="20">
      <c r="A20" s="2" t="n"/>
      <c r="B20" s="3" t="n"/>
      <c r="C20" s="3" t="n"/>
      <c r="D20" s="3" t="n"/>
      <c r="E20" s="3" t="n"/>
      <c r="F20" s="3" t="n"/>
      <c r="G20" s="3" t="n"/>
      <c r="H20" s="4" t="n"/>
      <c r="I20" s="4" t="n"/>
      <c r="J20" s="5">
        <f>IF($A20="","",IFERROR(VLOOKUP($G20,Dashboard!$J$5:$K$7,2,FALSE),0))</f>
        <v/>
      </c>
      <c r="K20" s="6" t="n"/>
      <c r="L20" s="5">
        <f>IF($A20="","",MAX(0,J20-K20))</f>
        <v/>
      </c>
      <c r="M20" s="7">
        <f>IF($A20="","",IF(L20=0,"Betaald",IF(K20=0,"Nog niet betaald","Deels betaald")))</f>
        <v/>
      </c>
      <c r="N20" s="8">
        <f>IF($A20="","",IF(AND(H20&lt;=TODAY(),OR(I20="",I20&gt;=TODAY())),"Ja","Nee"))</f>
        <v/>
      </c>
      <c r="O20" s="4" t="n"/>
      <c r="P20" s="3" t="n"/>
      <c r="Q20" s="8">
        <f>IF($A20="","",IF(D20="","Controleren","OK"))</f>
        <v/>
      </c>
    </row>
    <row r="21">
      <c r="A21" s="2" t="n"/>
      <c r="B21" s="3" t="n"/>
      <c r="C21" s="3" t="n"/>
      <c r="D21" s="3" t="n"/>
      <c r="E21" s="3" t="n"/>
      <c r="F21" s="3" t="n"/>
      <c r="G21" s="3" t="n"/>
      <c r="H21" s="4" t="n"/>
      <c r="I21" s="4" t="n"/>
      <c r="J21" s="9">
        <f>IF($A21="","",IFERROR(VLOOKUP($G21,Dashboard!$J$5:$K$7,2,FALSE),0))</f>
        <v/>
      </c>
      <c r="K21" s="6" t="n"/>
      <c r="L21" s="9">
        <f>IF($A21="","",MAX(0,J21-K21))</f>
        <v/>
      </c>
      <c r="M21" s="10">
        <f>IF($A21="","",IF(L21=0,"Betaald",IF(K21=0,"Nog niet betaald","Deels betaald")))</f>
        <v/>
      </c>
      <c r="N21" s="11">
        <f>IF($A21="","",IF(AND(H21&lt;=TODAY(),OR(I21="",I21&gt;=TODAY())),"Ja","Nee"))</f>
        <v/>
      </c>
      <c r="O21" s="4" t="n"/>
      <c r="P21" s="3" t="n"/>
      <c r="Q21" s="11">
        <f>IF($A21="","",IF(D21="","Controleren","OK"))</f>
        <v/>
      </c>
    </row>
    <row r="22">
      <c r="A22" s="2" t="n"/>
      <c r="B22" s="3" t="n"/>
      <c r="C22" s="3" t="n"/>
      <c r="D22" s="3" t="n"/>
      <c r="E22" s="3" t="n"/>
      <c r="F22" s="3" t="n"/>
      <c r="G22" s="3" t="n"/>
      <c r="H22" s="4" t="n"/>
      <c r="I22" s="4" t="n"/>
      <c r="J22" s="5">
        <f>IF($A22="","",IFERROR(VLOOKUP($G22,Dashboard!$J$5:$K$7,2,FALSE),0))</f>
        <v/>
      </c>
      <c r="K22" s="6" t="n"/>
      <c r="L22" s="5">
        <f>IF($A22="","",MAX(0,J22-K22))</f>
        <v/>
      </c>
      <c r="M22" s="7">
        <f>IF($A22="","",IF(L22=0,"Betaald",IF(K22=0,"Nog niet betaald","Deels betaald")))</f>
        <v/>
      </c>
      <c r="N22" s="8">
        <f>IF($A22="","",IF(AND(H22&lt;=TODAY(),OR(I22="",I22&gt;=TODAY())),"Ja","Nee"))</f>
        <v/>
      </c>
      <c r="O22" s="4" t="n"/>
      <c r="P22" s="3" t="n"/>
      <c r="Q22" s="8">
        <f>IF($A22="","",IF(D22="","Controleren","OK"))</f>
        <v/>
      </c>
    </row>
    <row r="23">
      <c r="A23" s="2" t="n"/>
      <c r="B23" s="3" t="n"/>
      <c r="C23" s="3" t="n"/>
      <c r="D23" s="3" t="n"/>
      <c r="E23" s="3" t="n"/>
      <c r="F23" s="3" t="n"/>
      <c r="G23" s="3" t="n"/>
      <c r="H23" s="4" t="n"/>
      <c r="I23" s="4" t="n"/>
      <c r="J23" s="9">
        <f>IF($A23="","",IFERROR(VLOOKUP($G23,Dashboard!$J$5:$K$7,2,FALSE),0))</f>
        <v/>
      </c>
      <c r="K23" s="6" t="n"/>
      <c r="L23" s="9">
        <f>IF($A23="","",MAX(0,J23-K23))</f>
        <v/>
      </c>
      <c r="M23" s="10">
        <f>IF($A23="","",IF(L23=0,"Betaald",IF(K23=0,"Nog niet betaald","Deels betaald")))</f>
        <v/>
      </c>
      <c r="N23" s="11">
        <f>IF($A23="","",IF(AND(H23&lt;=TODAY(),OR(I23="",I23&gt;=TODAY())),"Ja","Nee"))</f>
        <v/>
      </c>
      <c r="O23" s="4" t="n"/>
      <c r="P23" s="3" t="n"/>
      <c r="Q23" s="11">
        <f>IF($A23="","",IF(D23="","Controleren","OK"))</f>
        <v/>
      </c>
    </row>
    <row r="24">
      <c r="A24" s="2" t="n"/>
      <c r="B24" s="3" t="n"/>
      <c r="C24" s="3" t="n"/>
      <c r="D24" s="3" t="n"/>
      <c r="E24" s="3" t="n"/>
      <c r="F24" s="3" t="n"/>
      <c r="G24" s="3" t="n"/>
      <c r="H24" s="4" t="n"/>
      <c r="I24" s="4" t="n"/>
      <c r="J24" s="5">
        <f>IF($A24="","",IFERROR(VLOOKUP($G24,Dashboard!$J$5:$K$7,2,FALSE),0))</f>
        <v/>
      </c>
      <c r="K24" s="6" t="n"/>
      <c r="L24" s="5">
        <f>IF($A24="","",MAX(0,J24-K24))</f>
        <v/>
      </c>
      <c r="M24" s="7">
        <f>IF($A24="","",IF(L24=0,"Betaald",IF(K24=0,"Nog niet betaald","Deels betaald")))</f>
        <v/>
      </c>
      <c r="N24" s="8">
        <f>IF($A24="","",IF(AND(H24&lt;=TODAY(),OR(I24="",I24&gt;=TODAY())),"Ja","Nee"))</f>
        <v/>
      </c>
      <c r="O24" s="4" t="n"/>
      <c r="P24" s="3" t="n"/>
      <c r="Q24" s="8">
        <f>IF($A24="","",IF(D24="","Controleren","OK"))</f>
        <v/>
      </c>
    </row>
    <row r="25">
      <c r="A25" s="2" t="n"/>
      <c r="B25" s="3" t="n"/>
      <c r="C25" s="3" t="n"/>
      <c r="D25" s="3" t="n"/>
      <c r="E25" s="3" t="n"/>
      <c r="F25" s="3" t="n"/>
      <c r="G25" s="3" t="n"/>
      <c r="H25" s="4" t="n"/>
      <c r="I25" s="4" t="n"/>
      <c r="J25" s="9">
        <f>IF($A25="","",IFERROR(VLOOKUP($G25,Dashboard!$J$5:$K$7,2,FALSE),0))</f>
        <v/>
      </c>
      <c r="K25" s="6" t="n"/>
      <c r="L25" s="9">
        <f>IF($A25="","",MAX(0,J25-K25))</f>
        <v/>
      </c>
      <c r="M25" s="10">
        <f>IF($A25="","",IF(L25=0,"Betaald",IF(K25=0,"Nog niet betaald","Deels betaald")))</f>
        <v/>
      </c>
      <c r="N25" s="11">
        <f>IF($A25="","",IF(AND(H25&lt;=TODAY(),OR(I25="",I25&gt;=TODAY())),"Ja","Nee"))</f>
        <v/>
      </c>
      <c r="O25" s="4" t="n"/>
      <c r="P25" s="3" t="n"/>
      <c r="Q25" s="11">
        <f>IF($A25="","",IF(D25="","Controleren","OK"))</f>
        <v/>
      </c>
    </row>
    <row r="26">
      <c r="A26" s="2" t="n"/>
      <c r="B26" s="3" t="n"/>
      <c r="C26" s="3" t="n"/>
      <c r="D26" s="3" t="n"/>
      <c r="E26" s="3" t="n"/>
      <c r="F26" s="3" t="n"/>
      <c r="G26" s="3" t="n"/>
      <c r="H26" s="4" t="n"/>
      <c r="I26" s="4" t="n"/>
      <c r="J26" s="5">
        <f>IF($A26="","",IFERROR(VLOOKUP($G26,Dashboard!$J$5:$K$7,2,FALSE),0))</f>
        <v/>
      </c>
      <c r="K26" s="6" t="n"/>
      <c r="L26" s="5">
        <f>IF($A26="","",MAX(0,J26-K26))</f>
        <v/>
      </c>
      <c r="M26" s="7">
        <f>IF($A26="","",IF(L26=0,"Betaald",IF(K26=0,"Nog niet betaald","Deels betaald")))</f>
        <v/>
      </c>
      <c r="N26" s="8">
        <f>IF($A26="","",IF(AND(H26&lt;=TODAY(),OR(I26="",I26&gt;=TODAY())),"Ja","Nee"))</f>
        <v/>
      </c>
      <c r="O26" s="4" t="n"/>
      <c r="P26" s="3" t="n"/>
      <c r="Q26" s="8">
        <f>IF($A26="","",IF(D26="","Controleren","OK"))</f>
        <v/>
      </c>
    </row>
    <row r="27">
      <c r="A27" s="2" t="n"/>
      <c r="B27" s="3" t="n"/>
      <c r="C27" s="3" t="n"/>
      <c r="D27" s="3" t="n"/>
      <c r="E27" s="3" t="n"/>
      <c r="F27" s="3" t="n"/>
      <c r="G27" s="3" t="n"/>
      <c r="H27" s="4" t="n"/>
      <c r="I27" s="4" t="n"/>
      <c r="J27" s="9">
        <f>IF($A27="","",IFERROR(VLOOKUP($G27,Dashboard!$J$5:$K$7,2,FALSE),0))</f>
        <v/>
      </c>
      <c r="K27" s="6" t="n"/>
      <c r="L27" s="9">
        <f>IF($A27="","",MAX(0,J27-K27))</f>
        <v/>
      </c>
      <c r="M27" s="10">
        <f>IF($A27="","",IF(L27=0,"Betaald",IF(K27=0,"Nog niet betaald","Deels betaald")))</f>
        <v/>
      </c>
      <c r="N27" s="11">
        <f>IF($A27="","",IF(AND(H27&lt;=TODAY(),OR(I27="",I27&gt;=TODAY())),"Ja","Nee"))</f>
        <v/>
      </c>
      <c r="O27" s="4" t="n"/>
      <c r="P27" s="3" t="n"/>
      <c r="Q27" s="11">
        <f>IF($A27="","",IF(D27="","Controleren","OK"))</f>
        <v/>
      </c>
    </row>
    <row r="28">
      <c r="A28" s="2" t="n"/>
      <c r="B28" s="3" t="n"/>
      <c r="C28" s="3" t="n"/>
      <c r="D28" s="3" t="n"/>
      <c r="E28" s="3" t="n"/>
      <c r="F28" s="3" t="n"/>
      <c r="G28" s="3" t="n"/>
      <c r="H28" s="4" t="n"/>
      <c r="I28" s="4" t="n"/>
      <c r="J28" s="5">
        <f>IF($A28="","",IFERROR(VLOOKUP($G28,Dashboard!$J$5:$K$7,2,FALSE),0))</f>
        <v/>
      </c>
      <c r="K28" s="6" t="n"/>
      <c r="L28" s="5">
        <f>IF($A28="","",MAX(0,J28-K28))</f>
        <v/>
      </c>
      <c r="M28" s="7">
        <f>IF($A28="","",IF(L28=0,"Betaald",IF(K28=0,"Nog niet betaald","Deels betaald")))</f>
        <v/>
      </c>
      <c r="N28" s="8">
        <f>IF($A28="","",IF(AND(H28&lt;=TODAY(),OR(I28="",I28&gt;=TODAY())),"Ja","Nee"))</f>
        <v/>
      </c>
      <c r="O28" s="4" t="n"/>
      <c r="P28" s="3" t="n"/>
      <c r="Q28" s="8">
        <f>IF($A28="","",IF(D28="","Controleren","OK"))</f>
        <v/>
      </c>
    </row>
    <row r="29">
      <c r="A29" s="2" t="n"/>
      <c r="B29" s="3" t="n"/>
      <c r="C29" s="3" t="n"/>
      <c r="D29" s="3" t="n"/>
      <c r="E29" s="3" t="n"/>
      <c r="F29" s="3" t="n"/>
      <c r="G29" s="3" t="n"/>
      <c r="H29" s="4" t="n"/>
      <c r="I29" s="4" t="n"/>
      <c r="J29" s="9">
        <f>IF($A29="","",IFERROR(VLOOKUP($G29,Dashboard!$J$5:$K$7,2,FALSE),0))</f>
        <v/>
      </c>
      <c r="K29" s="6" t="n"/>
      <c r="L29" s="9">
        <f>IF($A29="","",MAX(0,J29-K29))</f>
        <v/>
      </c>
      <c r="M29" s="10">
        <f>IF($A29="","",IF(L29=0,"Betaald",IF(K29=0,"Nog niet betaald","Deels betaald")))</f>
        <v/>
      </c>
      <c r="N29" s="11">
        <f>IF($A29="","",IF(AND(H29&lt;=TODAY(),OR(I29="",I29&gt;=TODAY())),"Ja","Nee"))</f>
        <v/>
      </c>
      <c r="O29" s="4" t="n"/>
      <c r="P29" s="3" t="n"/>
      <c r="Q29" s="11">
        <f>IF($A29="","",IF(D29="","Controleren","OK"))</f>
        <v/>
      </c>
    </row>
    <row r="30">
      <c r="A30" s="2" t="n"/>
      <c r="B30" s="3" t="n"/>
      <c r="C30" s="3" t="n"/>
      <c r="D30" s="3" t="n"/>
      <c r="E30" s="3" t="n"/>
      <c r="F30" s="3" t="n"/>
      <c r="G30" s="3" t="n"/>
      <c r="H30" s="4" t="n"/>
      <c r="I30" s="4" t="n"/>
      <c r="J30" s="5">
        <f>IF($A30="","",IFERROR(VLOOKUP($G30,Dashboard!$J$5:$K$7,2,FALSE),0))</f>
        <v/>
      </c>
      <c r="K30" s="6" t="n"/>
      <c r="L30" s="5">
        <f>IF($A30="","",MAX(0,J30-K30))</f>
        <v/>
      </c>
      <c r="M30" s="7">
        <f>IF($A30="","",IF(L30=0,"Betaald",IF(K30=0,"Nog niet betaald","Deels betaald")))</f>
        <v/>
      </c>
      <c r="N30" s="8">
        <f>IF($A30="","",IF(AND(H30&lt;=TODAY(),OR(I30="",I30&gt;=TODAY())),"Ja","Nee"))</f>
        <v/>
      </c>
      <c r="O30" s="4" t="n"/>
      <c r="P30" s="3" t="n"/>
      <c r="Q30" s="8">
        <f>IF($A30="","",IF(D30="","Controleren","OK"))</f>
        <v/>
      </c>
    </row>
    <row r="31">
      <c r="A31" s="2" t="n"/>
      <c r="B31" s="3" t="n"/>
      <c r="C31" s="3" t="n"/>
      <c r="D31" s="3" t="n"/>
      <c r="E31" s="3" t="n"/>
      <c r="F31" s="3" t="n"/>
      <c r="G31" s="3" t="n"/>
      <c r="H31" s="4" t="n"/>
      <c r="I31" s="4" t="n"/>
      <c r="J31" s="9">
        <f>IF($A31="","",IFERROR(VLOOKUP($G31,Dashboard!$J$5:$K$7,2,FALSE),0))</f>
        <v/>
      </c>
      <c r="K31" s="6" t="n"/>
      <c r="L31" s="9">
        <f>IF($A31="","",MAX(0,J31-K31))</f>
        <v/>
      </c>
      <c r="M31" s="10">
        <f>IF($A31="","",IF(L31=0,"Betaald",IF(K31=0,"Nog niet betaald","Deels betaald")))</f>
        <v/>
      </c>
      <c r="N31" s="11">
        <f>IF($A31="","",IF(AND(H31&lt;=TODAY(),OR(I31="",I31&gt;=TODAY())),"Ja","Nee"))</f>
        <v/>
      </c>
      <c r="O31" s="4" t="n"/>
      <c r="P31" s="3" t="n"/>
      <c r="Q31" s="11">
        <f>IF($A31="","",IF(D31="","Controleren","OK"))</f>
        <v/>
      </c>
    </row>
    <row r="32">
      <c r="A32" s="2" t="n"/>
      <c r="B32" s="3" t="n"/>
      <c r="C32" s="3" t="n"/>
      <c r="D32" s="3" t="n"/>
      <c r="E32" s="3" t="n"/>
      <c r="F32" s="3" t="n"/>
      <c r="G32" s="3" t="n"/>
      <c r="H32" s="4" t="n"/>
      <c r="I32" s="4" t="n"/>
      <c r="J32" s="5">
        <f>IF($A32="","",IFERROR(VLOOKUP($G32,Dashboard!$J$5:$K$7,2,FALSE),0))</f>
        <v/>
      </c>
      <c r="K32" s="6" t="n"/>
      <c r="L32" s="5">
        <f>IF($A32="","",MAX(0,J32-K32))</f>
        <v/>
      </c>
      <c r="M32" s="7">
        <f>IF($A32="","",IF(L32=0,"Betaald",IF(K32=0,"Nog niet betaald","Deels betaald")))</f>
        <v/>
      </c>
      <c r="N32" s="8">
        <f>IF($A32="","",IF(AND(H32&lt;=TODAY(),OR(I32="",I32&gt;=TODAY())),"Ja","Nee"))</f>
        <v/>
      </c>
      <c r="O32" s="4" t="n"/>
      <c r="P32" s="3" t="n"/>
      <c r="Q32" s="8">
        <f>IF($A32="","",IF(D32="","Controleren","OK"))</f>
        <v/>
      </c>
    </row>
    <row r="33">
      <c r="A33" s="2" t="n"/>
      <c r="B33" s="3" t="n"/>
      <c r="C33" s="3" t="n"/>
      <c r="D33" s="3" t="n"/>
      <c r="E33" s="3" t="n"/>
      <c r="F33" s="3" t="n"/>
      <c r="G33" s="3" t="n"/>
      <c r="H33" s="4" t="n"/>
      <c r="I33" s="4" t="n"/>
      <c r="J33" s="9">
        <f>IF($A33="","",IFERROR(VLOOKUP($G33,Dashboard!$J$5:$K$7,2,FALSE),0))</f>
        <v/>
      </c>
      <c r="K33" s="6" t="n"/>
      <c r="L33" s="9">
        <f>IF($A33="","",MAX(0,J33-K33))</f>
        <v/>
      </c>
      <c r="M33" s="10">
        <f>IF($A33="","",IF(L33=0,"Betaald",IF(K33=0,"Nog niet betaald","Deels betaald")))</f>
        <v/>
      </c>
      <c r="N33" s="11">
        <f>IF($A33="","",IF(AND(H33&lt;=TODAY(),OR(I33="",I33&gt;=TODAY())),"Ja","Nee"))</f>
        <v/>
      </c>
      <c r="O33" s="4" t="n"/>
      <c r="P33" s="3" t="n"/>
      <c r="Q33" s="11">
        <f>IF($A33="","",IF(D33="","Controleren","OK"))</f>
        <v/>
      </c>
    </row>
    <row r="34">
      <c r="A34" s="2" t="n"/>
      <c r="B34" s="3" t="n"/>
      <c r="C34" s="3" t="n"/>
      <c r="D34" s="3" t="n"/>
      <c r="E34" s="3" t="n"/>
      <c r="F34" s="3" t="n"/>
      <c r="G34" s="3" t="n"/>
      <c r="H34" s="4" t="n"/>
      <c r="I34" s="4" t="n"/>
      <c r="J34" s="5">
        <f>IF($A34="","",IFERROR(VLOOKUP($G34,Dashboard!$J$5:$K$7,2,FALSE),0))</f>
        <v/>
      </c>
      <c r="K34" s="6" t="n"/>
      <c r="L34" s="5">
        <f>IF($A34="","",MAX(0,J34-K34))</f>
        <v/>
      </c>
      <c r="M34" s="7">
        <f>IF($A34="","",IF(L34=0,"Betaald",IF(K34=0,"Nog niet betaald","Deels betaald")))</f>
        <v/>
      </c>
      <c r="N34" s="8">
        <f>IF($A34="","",IF(AND(H34&lt;=TODAY(),OR(I34="",I34&gt;=TODAY())),"Ja","Nee"))</f>
        <v/>
      </c>
      <c r="O34" s="4" t="n"/>
      <c r="P34" s="3" t="n"/>
      <c r="Q34" s="8">
        <f>IF($A34="","",IF(D34="","Controleren","OK"))</f>
        <v/>
      </c>
    </row>
    <row r="35">
      <c r="A35" s="2" t="n"/>
      <c r="B35" s="3" t="n"/>
      <c r="C35" s="3" t="n"/>
      <c r="D35" s="3" t="n"/>
      <c r="E35" s="3" t="n"/>
      <c r="F35" s="3" t="n"/>
      <c r="G35" s="3" t="n"/>
      <c r="H35" s="4" t="n"/>
      <c r="I35" s="4" t="n"/>
      <c r="J35" s="9">
        <f>IF($A35="","",IFERROR(VLOOKUP($G35,Dashboard!$J$5:$K$7,2,FALSE),0))</f>
        <v/>
      </c>
      <c r="K35" s="6" t="n"/>
      <c r="L35" s="9">
        <f>IF($A35="","",MAX(0,J35-K35))</f>
        <v/>
      </c>
      <c r="M35" s="10">
        <f>IF($A35="","",IF(L35=0,"Betaald",IF(K35=0,"Nog niet betaald","Deels betaald")))</f>
        <v/>
      </c>
      <c r="N35" s="11">
        <f>IF($A35="","",IF(AND(H35&lt;=TODAY(),OR(I35="",I35&gt;=TODAY())),"Ja","Nee"))</f>
        <v/>
      </c>
      <c r="O35" s="4" t="n"/>
      <c r="P35" s="3" t="n"/>
      <c r="Q35" s="11">
        <f>IF($A35="","",IF(D35="","Controleren","OK"))</f>
        <v/>
      </c>
    </row>
    <row r="36">
      <c r="A36" s="2" t="n"/>
      <c r="B36" s="3" t="n"/>
      <c r="C36" s="3" t="n"/>
      <c r="D36" s="3" t="n"/>
      <c r="E36" s="3" t="n"/>
      <c r="F36" s="3" t="n"/>
      <c r="G36" s="3" t="n"/>
      <c r="H36" s="4" t="n"/>
      <c r="I36" s="4" t="n"/>
      <c r="J36" s="5">
        <f>IF($A36="","",IFERROR(VLOOKUP($G36,Dashboard!$J$5:$K$7,2,FALSE),0))</f>
        <v/>
      </c>
      <c r="K36" s="6" t="n"/>
      <c r="L36" s="5">
        <f>IF($A36="","",MAX(0,J36-K36))</f>
        <v/>
      </c>
      <c r="M36" s="7">
        <f>IF($A36="","",IF(L36=0,"Betaald",IF(K36=0,"Nog niet betaald","Deels betaald")))</f>
        <v/>
      </c>
      <c r="N36" s="8">
        <f>IF($A36="","",IF(AND(H36&lt;=TODAY(),OR(I36="",I36&gt;=TODAY())),"Ja","Nee"))</f>
        <v/>
      </c>
      <c r="O36" s="4" t="n"/>
      <c r="P36" s="3" t="n"/>
      <c r="Q36" s="8">
        <f>IF($A36="","",IF(D36="","Controleren","OK"))</f>
        <v/>
      </c>
    </row>
    <row r="37">
      <c r="A37" s="2" t="n"/>
      <c r="B37" s="3" t="n"/>
      <c r="C37" s="3" t="n"/>
      <c r="D37" s="3" t="n"/>
      <c r="E37" s="3" t="n"/>
      <c r="F37" s="3" t="n"/>
      <c r="G37" s="3" t="n"/>
      <c r="H37" s="4" t="n"/>
      <c r="I37" s="4" t="n"/>
      <c r="J37" s="9">
        <f>IF($A37="","",IFERROR(VLOOKUP($G37,Dashboard!$J$5:$K$7,2,FALSE),0))</f>
        <v/>
      </c>
      <c r="K37" s="6" t="n"/>
      <c r="L37" s="9">
        <f>IF($A37="","",MAX(0,J37-K37))</f>
        <v/>
      </c>
      <c r="M37" s="10">
        <f>IF($A37="","",IF(L37=0,"Betaald",IF(K37=0,"Nog niet betaald","Deels betaald")))</f>
        <v/>
      </c>
      <c r="N37" s="11">
        <f>IF($A37="","",IF(AND(H37&lt;=TODAY(),OR(I37="",I37&gt;=TODAY())),"Ja","Nee"))</f>
        <v/>
      </c>
      <c r="O37" s="4" t="n"/>
      <c r="P37" s="3" t="n"/>
      <c r="Q37" s="11">
        <f>IF($A37="","",IF(D37="","Controleren","OK"))</f>
        <v/>
      </c>
    </row>
    <row r="38">
      <c r="A38" s="2" t="n"/>
      <c r="B38" s="3" t="n"/>
      <c r="C38" s="3" t="n"/>
      <c r="D38" s="3" t="n"/>
      <c r="E38" s="3" t="n"/>
      <c r="F38" s="3" t="n"/>
      <c r="G38" s="3" t="n"/>
      <c r="H38" s="4" t="n"/>
      <c r="I38" s="4" t="n"/>
      <c r="J38" s="5">
        <f>IF($A38="","",IFERROR(VLOOKUP($G38,Dashboard!$J$5:$K$7,2,FALSE),0))</f>
        <v/>
      </c>
      <c r="K38" s="6" t="n"/>
      <c r="L38" s="5">
        <f>IF($A38="","",MAX(0,J38-K38))</f>
        <v/>
      </c>
      <c r="M38" s="7">
        <f>IF($A38="","",IF(L38=0,"Betaald",IF(K38=0,"Nog niet betaald","Deels betaald")))</f>
        <v/>
      </c>
      <c r="N38" s="8">
        <f>IF($A38="","",IF(AND(H38&lt;=TODAY(),OR(I38="",I38&gt;=TODAY())),"Ja","Nee"))</f>
        <v/>
      </c>
      <c r="O38" s="4" t="n"/>
      <c r="P38" s="3" t="n"/>
      <c r="Q38" s="8">
        <f>IF($A38="","",IF(D38="","Controleren","OK"))</f>
        <v/>
      </c>
    </row>
    <row r="39">
      <c r="A39" s="2" t="n"/>
      <c r="B39" s="3" t="n"/>
      <c r="C39" s="3" t="n"/>
      <c r="D39" s="3" t="n"/>
      <c r="E39" s="3" t="n"/>
      <c r="F39" s="3" t="n"/>
      <c r="G39" s="3" t="n"/>
      <c r="H39" s="4" t="n"/>
      <c r="I39" s="4" t="n"/>
      <c r="J39" s="9">
        <f>IF($A39="","",IFERROR(VLOOKUP($G39,Dashboard!$J$5:$K$7,2,FALSE),0))</f>
        <v/>
      </c>
      <c r="K39" s="6" t="n"/>
      <c r="L39" s="9">
        <f>IF($A39="","",MAX(0,J39-K39))</f>
        <v/>
      </c>
      <c r="M39" s="10">
        <f>IF($A39="","",IF(L39=0,"Betaald",IF(K39=0,"Nog niet betaald","Deels betaald")))</f>
        <v/>
      </c>
      <c r="N39" s="11">
        <f>IF($A39="","",IF(AND(H39&lt;=TODAY(),OR(I39="",I39&gt;=TODAY())),"Ja","Nee"))</f>
        <v/>
      </c>
      <c r="O39" s="4" t="n"/>
      <c r="P39" s="3" t="n"/>
      <c r="Q39" s="11">
        <f>IF($A39="","",IF(D39="","Controleren","OK"))</f>
        <v/>
      </c>
    </row>
    <row r="40">
      <c r="A40" s="2" t="n"/>
      <c r="B40" s="3" t="n"/>
      <c r="C40" s="3" t="n"/>
      <c r="D40" s="3" t="n"/>
      <c r="E40" s="3" t="n"/>
      <c r="F40" s="3" t="n"/>
      <c r="G40" s="3" t="n"/>
      <c r="H40" s="4" t="n"/>
      <c r="I40" s="4" t="n"/>
      <c r="J40" s="5">
        <f>IF($A40="","",IFERROR(VLOOKUP($G40,Dashboard!$J$5:$K$7,2,FALSE),0))</f>
        <v/>
      </c>
      <c r="K40" s="6" t="n"/>
      <c r="L40" s="5">
        <f>IF($A40="","",MAX(0,J40-K40))</f>
        <v/>
      </c>
      <c r="M40" s="7">
        <f>IF($A40="","",IF(L40=0,"Betaald",IF(K40=0,"Nog niet betaald","Deels betaald")))</f>
        <v/>
      </c>
      <c r="N40" s="8">
        <f>IF($A40="","",IF(AND(H40&lt;=TODAY(),OR(I40="",I40&gt;=TODAY())),"Ja","Nee"))</f>
        <v/>
      </c>
      <c r="O40" s="4" t="n"/>
      <c r="P40" s="3" t="n"/>
      <c r="Q40" s="8">
        <f>IF($A40="","",IF(D40="","Controleren","OK"))</f>
        <v/>
      </c>
    </row>
    <row r="41">
      <c r="A41" s="2" t="n"/>
      <c r="B41" s="3" t="n"/>
      <c r="C41" s="3" t="n"/>
      <c r="D41" s="3" t="n"/>
      <c r="E41" s="3" t="n"/>
      <c r="F41" s="3" t="n"/>
      <c r="G41" s="3" t="n"/>
      <c r="H41" s="4" t="n"/>
      <c r="I41" s="4" t="n"/>
      <c r="J41" s="9">
        <f>IF($A41="","",IFERROR(VLOOKUP($G41,Dashboard!$J$5:$K$7,2,FALSE),0))</f>
        <v/>
      </c>
      <c r="K41" s="6" t="n"/>
      <c r="L41" s="9">
        <f>IF($A41="","",MAX(0,J41-K41))</f>
        <v/>
      </c>
      <c r="M41" s="10">
        <f>IF($A41="","",IF(L41=0,"Betaald",IF(K41=0,"Nog niet betaald","Deels betaald")))</f>
        <v/>
      </c>
      <c r="N41" s="11">
        <f>IF($A41="","",IF(AND(H41&lt;=TODAY(),OR(I41="",I41&gt;=TODAY())),"Ja","Nee"))</f>
        <v/>
      </c>
      <c r="O41" s="4" t="n"/>
      <c r="P41" s="3" t="n"/>
      <c r="Q41" s="11">
        <f>IF($A41="","",IF(D41="","Controleren","OK"))</f>
        <v/>
      </c>
    </row>
    <row r="42">
      <c r="A42" s="2" t="n"/>
      <c r="B42" s="3" t="n"/>
      <c r="C42" s="3" t="n"/>
      <c r="D42" s="3" t="n"/>
      <c r="E42" s="3" t="n"/>
      <c r="F42" s="3" t="n"/>
      <c r="G42" s="3" t="n"/>
      <c r="H42" s="4" t="n"/>
      <c r="I42" s="4" t="n"/>
      <c r="J42" s="5">
        <f>IF($A42="","",IFERROR(VLOOKUP($G42,Dashboard!$J$5:$K$7,2,FALSE),0))</f>
        <v/>
      </c>
      <c r="K42" s="6" t="n"/>
      <c r="L42" s="5">
        <f>IF($A42="","",MAX(0,J42-K42))</f>
        <v/>
      </c>
      <c r="M42" s="7">
        <f>IF($A42="","",IF(L42=0,"Betaald",IF(K42=0,"Nog niet betaald","Deels betaald")))</f>
        <v/>
      </c>
      <c r="N42" s="8">
        <f>IF($A42="","",IF(AND(H42&lt;=TODAY(),OR(I42="",I42&gt;=TODAY())),"Ja","Nee"))</f>
        <v/>
      </c>
      <c r="O42" s="4" t="n"/>
      <c r="P42" s="3" t="n"/>
      <c r="Q42" s="8">
        <f>IF($A42="","",IF(D42="","Controleren","OK"))</f>
        <v/>
      </c>
    </row>
    <row r="43">
      <c r="A43" s="2" t="n"/>
      <c r="B43" s="3" t="n"/>
      <c r="C43" s="3" t="n"/>
      <c r="D43" s="3" t="n"/>
      <c r="E43" s="3" t="n"/>
      <c r="F43" s="3" t="n"/>
      <c r="G43" s="3" t="n"/>
      <c r="H43" s="4" t="n"/>
      <c r="I43" s="4" t="n"/>
      <c r="J43" s="9">
        <f>IF($A43="","",IFERROR(VLOOKUP($G43,Dashboard!$J$5:$K$7,2,FALSE),0))</f>
        <v/>
      </c>
      <c r="K43" s="6" t="n"/>
      <c r="L43" s="9">
        <f>IF($A43="","",MAX(0,J43-K43))</f>
        <v/>
      </c>
      <c r="M43" s="10">
        <f>IF($A43="","",IF(L43=0,"Betaald",IF(K43=0,"Nog niet betaald","Deels betaald")))</f>
        <v/>
      </c>
      <c r="N43" s="11">
        <f>IF($A43="","",IF(AND(H43&lt;=TODAY(),OR(I43="",I43&gt;=TODAY())),"Ja","Nee"))</f>
        <v/>
      </c>
      <c r="O43" s="4" t="n"/>
      <c r="P43" s="3" t="n"/>
      <c r="Q43" s="11">
        <f>IF($A43="","",IF(D43="","Controleren","OK"))</f>
        <v/>
      </c>
    </row>
    <row r="44">
      <c r="A44" s="2" t="n"/>
      <c r="B44" s="3" t="n"/>
      <c r="C44" s="3" t="n"/>
      <c r="D44" s="3" t="n"/>
      <c r="E44" s="3" t="n"/>
      <c r="F44" s="3" t="n"/>
      <c r="G44" s="3" t="n"/>
      <c r="H44" s="4" t="n"/>
      <c r="I44" s="4" t="n"/>
      <c r="J44" s="5">
        <f>IF($A44="","",IFERROR(VLOOKUP($G44,Dashboard!$J$5:$K$7,2,FALSE),0))</f>
        <v/>
      </c>
      <c r="K44" s="6" t="n"/>
      <c r="L44" s="5">
        <f>IF($A44="","",MAX(0,J44-K44))</f>
        <v/>
      </c>
      <c r="M44" s="7">
        <f>IF($A44="","",IF(L44=0,"Betaald",IF(K44=0,"Nog niet betaald","Deels betaald")))</f>
        <v/>
      </c>
      <c r="N44" s="8">
        <f>IF($A44="","",IF(AND(H44&lt;=TODAY(),OR(I44="",I44&gt;=TODAY())),"Ja","Nee"))</f>
        <v/>
      </c>
      <c r="O44" s="4" t="n"/>
      <c r="P44" s="3" t="n"/>
      <c r="Q44" s="8">
        <f>IF($A44="","",IF(D44="","Controleren","OK"))</f>
        <v/>
      </c>
    </row>
    <row r="45">
      <c r="A45" s="2" t="n"/>
      <c r="B45" s="3" t="n"/>
      <c r="C45" s="3" t="n"/>
      <c r="D45" s="3" t="n"/>
      <c r="E45" s="3" t="n"/>
      <c r="F45" s="3" t="n"/>
      <c r="G45" s="3" t="n"/>
      <c r="H45" s="4" t="n"/>
      <c r="I45" s="4" t="n"/>
      <c r="J45" s="9">
        <f>IF($A45="","",IFERROR(VLOOKUP($G45,Dashboard!$J$5:$K$7,2,FALSE),0))</f>
        <v/>
      </c>
      <c r="K45" s="6" t="n"/>
      <c r="L45" s="9">
        <f>IF($A45="","",MAX(0,J45-K45))</f>
        <v/>
      </c>
      <c r="M45" s="10">
        <f>IF($A45="","",IF(L45=0,"Betaald",IF(K45=0,"Nog niet betaald","Deels betaald")))</f>
        <v/>
      </c>
      <c r="N45" s="11">
        <f>IF($A45="","",IF(AND(H45&lt;=TODAY(),OR(I45="",I45&gt;=TODAY())),"Ja","Nee"))</f>
        <v/>
      </c>
      <c r="O45" s="4" t="n"/>
      <c r="P45" s="3" t="n"/>
      <c r="Q45" s="11">
        <f>IF($A45="","",IF(D45="","Controleren","OK"))</f>
        <v/>
      </c>
    </row>
    <row r="46">
      <c r="A46" s="2" t="n"/>
      <c r="B46" s="3" t="n"/>
      <c r="C46" s="3" t="n"/>
      <c r="D46" s="3" t="n"/>
      <c r="E46" s="3" t="n"/>
      <c r="F46" s="3" t="n"/>
      <c r="G46" s="3" t="n"/>
      <c r="H46" s="4" t="n"/>
      <c r="I46" s="4" t="n"/>
      <c r="J46" s="5">
        <f>IF($A46="","",IFERROR(VLOOKUP($G46,Dashboard!$J$5:$K$7,2,FALSE),0))</f>
        <v/>
      </c>
      <c r="K46" s="6" t="n"/>
      <c r="L46" s="5">
        <f>IF($A46="","",MAX(0,J46-K46))</f>
        <v/>
      </c>
      <c r="M46" s="7">
        <f>IF($A46="","",IF(L46=0,"Betaald",IF(K46=0,"Nog niet betaald","Deels betaald")))</f>
        <v/>
      </c>
      <c r="N46" s="8">
        <f>IF($A46="","",IF(AND(H46&lt;=TODAY(),OR(I46="",I46&gt;=TODAY())),"Ja","Nee"))</f>
        <v/>
      </c>
      <c r="O46" s="4" t="n"/>
      <c r="P46" s="3" t="n"/>
      <c r="Q46" s="8">
        <f>IF($A46="","",IF(D46="","Controleren","OK"))</f>
        <v/>
      </c>
    </row>
    <row r="47">
      <c r="A47" s="2" t="n"/>
      <c r="B47" s="3" t="n"/>
      <c r="C47" s="3" t="n"/>
      <c r="D47" s="3" t="n"/>
      <c r="E47" s="3" t="n"/>
      <c r="F47" s="3" t="n"/>
      <c r="G47" s="3" t="n"/>
      <c r="H47" s="4" t="n"/>
      <c r="I47" s="4" t="n"/>
      <c r="J47" s="9">
        <f>IF($A47="","",IFERROR(VLOOKUP($G47,Dashboard!$J$5:$K$7,2,FALSE),0))</f>
        <v/>
      </c>
      <c r="K47" s="6" t="n"/>
      <c r="L47" s="9">
        <f>IF($A47="","",MAX(0,J47-K47))</f>
        <v/>
      </c>
      <c r="M47" s="10">
        <f>IF($A47="","",IF(L47=0,"Betaald",IF(K47=0,"Nog niet betaald","Deels betaald")))</f>
        <v/>
      </c>
      <c r="N47" s="11">
        <f>IF($A47="","",IF(AND(H47&lt;=TODAY(),OR(I47="",I47&gt;=TODAY())),"Ja","Nee"))</f>
        <v/>
      </c>
      <c r="O47" s="4" t="n"/>
      <c r="P47" s="3" t="n"/>
      <c r="Q47" s="11">
        <f>IF($A47="","",IF(D47="","Controleren","OK"))</f>
        <v/>
      </c>
    </row>
    <row r="48">
      <c r="A48" s="2" t="n"/>
      <c r="B48" s="3" t="n"/>
      <c r="C48" s="3" t="n"/>
      <c r="D48" s="3" t="n"/>
      <c r="E48" s="3" t="n"/>
      <c r="F48" s="3" t="n"/>
      <c r="G48" s="3" t="n"/>
      <c r="H48" s="4" t="n"/>
      <c r="I48" s="4" t="n"/>
      <c r="J48" s="5">
        <f>IF($A48="","",IFERROR(VLOOKUP($G48,Dashboard!$J$5:$K$7,2,FALSE),0))</f>
        <v/>
      </c>
      <c r="K48" s="6" t="n"/>
      <c r="L48" s="5">
        <f>IF($A48="","",MAX(0,J48-K48))</f>
        <v/>
      </c>
      <c r="M48" s="7">
        <f>IF($A48="","",IF(L48=0,"Betaald",IF(K48=0,"Nog niet betaald","Deels betaald")))</f>
        <v/>
      </c>
      <c r="N48" s="8">
        <f>IF($A48="","",IF(AND(H48&lt;=TODAY(),OR(I48="",I48&gt;=TODAY())),"Ja","Nee"))</f>
        <v/>
      </c>
      <c r="O48" s="4" t="n"/>
      <c r="P48" s="3" t="n"/>
      <c r="Q48" s="8">
        <f>IF($A48="","",IF(D48="","Controleren","OK"))</f>
        <v/>
      </c>
    </row>
    <row r="49">
      <c r="A49" s="2" t="n"/>
      <c r="B49" s="3" t="n"/>
      <c r="C49" s="3" t="n"/>
      <c r="D49" s="3" t="n"/>
      <c r="E49" s="3" t="n"/>
      <c r="F49" s="3" t="n"/>
      <c r="G49" s="3" t="n"/>
      <c r="H49" s="4" t="n"/>
      <c r="I49" s="4" t="n"/>
      <c r="J49" s="9">
        <f>IF($A49="","",IFERROR(VLOOKUP($G49,Dashboard!$J$5:$K$7,2,FALSE),0))</f>
        <v/>
      </c>
      <c r="K49" s="6" t="n"/>
      <c r="L49" s="9">
        <f>IF($A49="","",MAX(0,J49-K49))</f>
        <v/>
      </c>
      <c r="M49" s="10">
        <f>IF($A49="","",IF(L49=0,"Betaald",IF(K49=0,"Nog niet betaald","Deels betaald")))</f>
        <v/>
      </c>
      <c r="N49" s="11">
        <f>IF($A49="","",IF(AND(H49&lt;=TODAY(),OR(I49="",I49&gt;=TODAY())),"Ja","Nee"))</f>
        <v/>
      </c>
      <c r="O49" s="4" t="n"/>
      <c r="P49" s="3" t="n"/>
      <c r="Q49" s="11">
        <f>IF($A49="","",IF(D49="","Controleren","OK"))</f>
        <v/>
      </c>
    </row>
    <row r="50">
      <c r="A50" s="2" t="n"/>
      <c r="B50" s="3" t="n"/>
      <c r="C50" s="3" t="n"/>
      <c r="D50" s="3" t="n"/>
      <c r="E50" s="3" t="n"/>
      <c r="F50" s="3" t="n"/>
      <c r="G50" s="3" t="n"/>
      <c r="H50" s="4" t="n"/>
      <c r="I50" s="4" t="n"/>
      <c r="J50" s="5">
        <f>IF($A50="","",IFERROR(VLOOKUP($G50,Dashboard!$J$5:$K$7,2,FALSE),0))</f>
        <v/>
      </c>
      <c r="K50" s="6" t="n"/>
      <c r="L50" s="5">
        <f>IF($A50="","",MAX(0,J50-K50))</f>
        <v/>
      </c>
      <c r="M50" s="7">
        <f>IF($A50="","",IF(L50=0,"Betaald",IF(K50=0,"Nog niet betaald","Deels betaald")))</f>
        <v/>
      </c>
      <c r="N50" s="8">
        <f>IF($A50="","",IF(AND(H50&lt;=TODAY(),OR(I50="",I50&gt;=TODAY())),"Ja","Nee"))</f>
        <v/>
      </c>
      <c r="O50" s="4" t="n"/>
      <c r="P50" s="3" t="n"/>
      <c r="Q50" s="8">
        <f>IF($A50="","",IF(D50="","Controleren","OK"))</f>
        <v/>
      </c>
    </row>
    <row r="51">
      <c r="A51" s="2" t="n"/>
      <c r="B51" s="3" t="n"/>
      <c r="C51" s="3" t="n"/>
      <c r="D51" s="3" t="n"/>
      <c r="E51" s="3" t="n"/>
      <c r="F51" s="3" t="n"/>
      <c r="G51" s="3" t="n"/>
      <c r="H51" s="4" t="n"/>
      <c r="I51" s="4" t="n"/>
      <c r="J51" s="9">
        <f>IF($A51="","",IFERROR(VLOOKUP($G51,Dashboard!$J$5:$K$7,2,FALSE),0))</f>
        <v/>
      </c>
      <c r="K51" s="6" t="n"/>
      <c r="L51" s="9">
        <f>IF($A51="","",MAX(0,J51-K51))</f>
        <v/>
      </c>
      <c r="M51" s="10">
        <f>IF($A51="","",IF(L51=0,"Betaald",IF(K51=0,"Nog niet betaald","Deels betaald")))</f>
        <v/>
      </c>
      <c r="N51" s="11">
        <f>IF($A51="","",IF(AND(H51&lt;=TODAY(),OR(I51="",I51&gt;=TODAY())),"Ja","Nee"))</f>
        <v/>
      </c>
      <c r="O51" s="4" t="n"/>
      <c r="P51" s="3" t="n"/>
      <c r="Q51" s="11">
        <f>IF($A51="","",IF(D51="","Controleren","OK"))</f>
        <v/>
      </c>
    </row>
    <row r="52">
      <c r="A52" s="2" t="n"/>
      <c r="B52" s="3" t="n"/>
      <c r="C52" s="3" t="n"/>
      <c r="D52" s="3" t="n"/>
      <c r="E52" s="3" t="n"/>
      <c r="F52" s="3" t="n"/>
      <c r="G52" s="3" t="n"/>
      <c r="H52" s="4" t="n"/>
      <c r="I52" s="4" t="n"/>
      <c r="J52" s="5">
        <f>IF($A52="","",IFERROR(VLOOKUP($G52,Dashboard!$J$5:$K$7,2,FALSE),0))</f>
        <v/>
      </c>
      <c r="K52" s="6" t="n"/>
      <c r="L52" s="5">
        <f>IF($A52="","",MAX(0,J52-K52))</f>
        <v/>
      </c>
      <c r="M52" s="7">
        <f>IF($A52="","",IF(L52=0,"Betaald",IF(K52=0,"Nog niet betaald","Deels betaald")))</f>
        <v/>
      </c>
      <c r="N52" s="8">
        <f>IF($A52="","",IF(AND(H52&lt;=TODAY(),OR(I52="",I52&gt;=TODAY())),"Ja","Nee"))</f>
        <v/>
      </c>
      <c r="O52" s="4" t="n"/>
      <c r="P52" s="3" t="n"/>
      <c r="Q52" s="8">
        <f>IF($A52="","",IF(D52="","Controleren","OK"))</f>
        <v/>
      </c>
    </row>
    <row r="53">
      <c r="A53" s="2" t="n"/>
      <c r="B53" s="3" t="n"/>
      <c r="C53" s="3" t="n"/>
      <c r="D53" s="3" t="n"/>
      <c r="E53" s="3" t="n"/>
      <c r="F53" s="3" t="n"/>
      <c r="G53" s="3" t="n"/>
      <c r="H53" s="4" t="n"/>
      <c r="I53" s="4" t="n"/>
      <c r="J53" s="9">
        <f>IF($A53="","",IFERROR(VLOOKUP($G53,Dashboard!$J$5:$K$7,2,FALSE),0))</f>
        <v/>
      </c>
      <c r="K53" s="6" t="n"/>
      <c r="L53" s="9">
        <f>IF($A53="","",MAX(0,J53-K53))</f>
        <v/>
      </c>
      <c r="M53" s="10">
        <f>IF($A53="","",IF(L53=0,"Betaald",IF(K53=0,"Nog niet betaald","Deels betaald")))</f>
        <v/>
      </c>
      <c r="N53" s="11">
        <f>IF($A53="","",IF(AND(H53&lt;=TODAY(),OR(I53="",I53&gt;=TODAY())),"Ja","Nee"))</f>
        <v/>
      </c>
      <c r="O53" s="4" t="n"/>
      <c r="P53" s="3" t="n"/>
      <c r="Q53" s="11">
        <f>IF($A53="","",IF(D53="","Controleren","OK"))</f>
        <v/>
      </c>
    </row>
    <row r="54">
      <c r="A54" s="2" t="n"/>
      <c r="B54" s="3" t="n"/>
      <c r="C54" s="3" t="n"/>
      <c r="D54" s="3" t="n"/>
      <c r="E54" s="3" t="n"/>
      <c r="F54" s="3" t="n"/>
      <c r="G54" s="3" t="n"/>
      <c r="H54" s="4" t="n"/>
      <c r="I54" s="4" t="n"/>
      <c r="J54" s="5">
        <f>IF($A54="","",IFERROR(VLOOKUP($G54,Dashboard!$J$5:$K$7,2,FALSE),0))</f>
        <v/>
      </c>
      <c r="K54" s="6" t="n"/>
      <c r="L54" s="5">
        <f>IF($A54="","",MAX(0,J54-K54))</f>
        <v/>
      </c>
      <c r="M54" s="7">
        <f>IF($A54="","",IF(L54=0,"Betaald",IF(K54=0,"Nog niet betaald","Deels betaald")))</f>
        <v/>
      </c>
      <c r="N54" s="8">
        <f>IF($A54="","",IF(AND(H54&lt;=TODAY(),OR(I54="",I54&gt;=TODAY())),"Ja","Nee"))</f>
        <v/>
      </c>
      <c r="O54" s="4" t="n"/>
      <c r="P54" s="3" t="n"/>
      <c r="Q54" s="8">
        <f>IF($A54="","",IF(D54="","Controleren","OK"))</f>
        <v/>
      </c>
    </row>
    <row r="55">
      <c r="A55" s="2" t="n"/>
      <c r="B55" s="3" t="n"/>
      <c r="C55" s="3" t="n"/>
      <c r="D55" s="3" t="n"/>
      <c r="E55" s="3" t="n"/>
      <c r="F55" s="3" t="n"/>
      <c r="G55" s="3" t="n"/>
      <c r="H55" s="4" t="n"/>
      <c r="I55" s="4" t="n"/>
      <c r="J55" s="9">
        <f>IF($A55="","",IFERROR(VLOOKUP($G55,Dashboard!$J$5:$K$7,2,FALSE),0))</f>
        <v/>
      </c>
      <c r="K55" s="6" t="n"/>
      <c r="L55" s="9">
        <f>IF($A55="","",MAX(0,J55-K55))</f>
        <v/>
      </c>
      <c r="M55" s="10">
        <f>IF($A55="","",IF(L55=0,"Betaald",IF(K55=0,"Nog niet betaald","Deels betaald")))</f>
        <v/>
      </c>
      <c r="N55" s="11">
        <f>IF($A55="","",IF(AND(H55&lt;=TODAY(),OR(I55="",I55&gt;=TODAY())),"Ja","Nee"))</f>
        <v/>
      </c>
      <c r="O55" s="4" t="n"/>
      <c r="P55" s="3" t="n"/>
      <c r="Q55" s="11">
        <f>IF($A55="","",IF(D55="","Controleren","OK"))</f>
        <v/>
      </c>
    </row>
    <row r="56">
      <c r="A56" s="2" t="n"/>
      <c r="B56" s="3" t="n"/>
      <c r="C56" s="3" t="n"/>
      <c r="D56" s="3" t="n"/>
      <c r="E56" s="3" t="n"/>
      <c r="F56" s="3" t="n"/>
      <c r="G56" s="3" t="n"/>
      <c r="H56" s="4" t="n"/>
      <c r="I56" s="4" t="n"/>
      <c r="J56" s="5">
        <f>IF($A56="","",IFERROR(VLOOKUP($G56,Dashboard!$J$5:$K$7,2,FALSE),0))</f>
        <v/>
      </c>
      <c r="K56" s="6" t="n"/>
      <c r="L56" s="5">
        <f>IF($A56="","",MAX(0,J56-K56))</f>
        <v/>
      </c>
      <c r="M56" s="7">
        <f>IF($A56="","",IF(L56=0,"Betaald",IF(K56=0,"Nog niet betaald","Deels betaald")))</f>
        <v/>
      </c>
      <c r="N56" s="8">
        <f>IF($A56="","",IF(AND(H56&lt;=TODAY(),OR(I56="",I56&gt;=TODAY())),"Ja","Nee"))</f>
        <v/>
      </c>
      <c r="O56" s="4" t="n"/>
      <c r="P56" s="3" t="n"/>
      <c r="Q56" s="8">
        <f>IF($A56="","",IF(D56="","Controleren","OK"))</f>
        <v/>
      </c>
    </row>
    <row r="57">
      <c r="A57" s="2" t="n"/>
      <c r="B57" s="3" t="n"/>
      <c r="C57" s="3" t="n"/>
      <c r="D57" s="3" t="n"/>
      <c r="E57" s="3" t="n"/>
      <c r="F57" s="3" t="n"/>
      <c r="G57" s="3" t="n"/>
      <c r="H57" s="4" t="n"/>
      <c r="I57" s="4" t="n"/>
      <c r="J57" s="9">
        <f>IF($A57="","",IFERROR(VLOOKUP($G57,Dashboard!$J$5:$K$7,2,FALSE),0))</f>
        <v/>
      </c>
      <c r="K57" s="6" t="n"/>
      <c r="L57" s="9">
        <f>IF($A57="","",MAX(0,J57-K57))</f>
        <v/>
      </c>
      <c r="M57" s="10">
        <f>IF($A57="","",IF(L57=0,"Betaald",IF(K57=0,"Nog niet betaald","Deels betaald")))</f>
        <v/>
      </c>
      <c r="N57" s="11">
        <f>IF($A57="","",IF(AND(H57&lt;=TODAY(),OR(I57="",I57&gt;=TODAY())),"Ja","Nee"))</f>
        <v/>
      </c>
      <c r="O57" s="4" t="n"/>
      <c r="P57" s="3" t="n"/>
      <c r="Q57" s="11">
        <f>IF($A57="","",IF(D57="","Controleren","OK"))</f>
        <v/>
      </c>
    </row>
    <row r="58">
      <c r="A58" s="2" t="n"/>
      <c r="B58" s="3" t="n"/>
      <c r="C58" s="3" t="n"/>
      <c r="D58" s="3" t="n"/>
      <c r="E58" s="3" t="n"/>
      <c r="F58" s="3" t="n"/>
      <c r="G58" s="3" t="n"/>
      <c r="H58" s="4" t="n"/>
      <c r="I58" s="4" t="n"/>
      <c r="J58" s="5">
        <f>IF($A58="","",IFERROR(VLOOKUP($G58,Dashboard!$J$5:$K$7,2,FALSE),0))</f>
        <v/>
      </c>
      <c r="K58" s="6" t="n"/>
      <c r="L58" s="5">
        <f>IF($A58="","",MAX(0,J58-K58))</f>
        <v/>
      </c>
      <c r="M58" s="7">
        <f>IF($A58="","",IF(L58=0,"Betaald",IF(K58=0,"Nog niet betaald","Deels betaald")))</f>
        <v/>
      </c>
      <c r="N58" s="8">
        <f>IF($A58="","",IF(AND(H58&lt;=TODAY(),OR(I58="",I58&gt;=TODAY())),"Ja","Nee"))</f>
        <v/>
      </c>
      <c r="O58" s="4" t="n"/>
      <c r="P58" s="3" t="n"/>
      <c r="Q58" s="8">
        <f>IF($A58="","",IF(D58="","Controleren","OK"))</f>
        <v/>
      </c>
    </row>
    <row r="59">
      <c r="A59" s="2" t="n"/>
      <c r="B59" s="3" t="n"/>
      <c r="C59" s="3" t="n"/>
      <c r="D59" s="3" t="n"/>
      <c r="E59" s="3" t="n"/>
      <c r="F59" s="3" t="n"/>
      <c r="G59" s="3" t="n"/>
      <c r="H59" s="4" t="n"/>
      <c r="I59" s="4" t="n"/>
      <c r="J59" s="9">
        <f>IF($A59="","",IFERROR(VLOOKUP($G59,Dashboard!$J$5:$K$7,2,FALSE),0))</f>
        <v/>
      </c>
      <c r="K59" s="6" t="n"/>
      <c r="L59" s="9">
        <f>IF($A59="","",MAX(0,J59-K59))</f>
        <v/>
      </c>
      <c r="M59" s="10">
        <f>IF($A59="","",IF(L59=0,"Betaald",IF(K59=0,"Nog niet betaald","Deels betaald")))</f>
        <v/>
      </c>
      <c r="N59" s="11">
        <f>IF($A59="","",IF(AND(H59&lt;=TODAY(),OR(I59="",I59&gt;=TODAY())),"Ja","Nee"))</f>
        <v/>
      </c>
      <c r="O59" s="4" t="n"/>
      <c r="P59" s="3" t="n"/>
      <c r="Q59" s="11">
        <f>IF($A59="","",IF(D59="","Controleren","OK"))</f>
        <v/>
      </c>
    </row>
    <row r="60">
      <c r="A60" s="2" t="n"/>
      <c r="B60" s="3" t="n"/>
      <c r="C60" s="3" t="n"/>
      <c r="D60" s="3" t="n"/>
      <c r="E60" s="3" t="n"/>
      <c r="F60" s="3" t="n"/>
      <c r="G60" s="3" t="n"/>
      <c r="H60" s="4" t="n"/>
      <c r="I60" s="4" t="n"/>
      <c r="J60" s="5">
        <f>IF($A60="","",IFERROR(VLOOKUP($G60,Dashboard!$J$5:$K$7,2,FALSE),0))</f>
        <v/>
      </c>
      <c r="K60" s="6" t="n"/>
      <c r="L60" s="5">
        <f>IF($A60="","",MAX(0,J60-K60))</f>
        <v/>
      </c>
      <c r="M60" s="7">
        <f>IF($A60="","",IF(L60=0,"Betaald",IF(K60=0,"Nog niet betaald","Deels betaald")))</f>
        <v/>
      </c>
      <c r="N60" s="8">
        <f>IF($A60="","",IF(AND(H60&lt;=TODAY(),OR(I60="",I60&gt;=TODAY())),"Ja","Nee"))</f>
        <v/>
      </c>
      <c r="O60" s="4" t="n"/>
      <c r="P60" s="3" t="n"/>
      <c r="Q60" s="8">
        <f>IF($A60="","",IF(D60="","Controleren","OK"))</f>
        <v/>
      </c>
    </row>
    <row r="61">
      <c r="A61" s="2" t="n"/>
      <c r="B61" s="3" t="n"/>
      <c r="C61" s="3" t="n"/>
      <c r="D61" s="3" t="n"/>
      <c r="E61" s="3" t="n"/>
      <c r="F61" s="3" t="n"/>
      <c r="G61" s="3" t="n"/>
      <c r="H61" s="4" t="n"/>
      <c r="I61" s="4" t="n"/>
      <c r="J61" s="9">
        <f>IF($A61="","",IFERROR(VLOOKUP($G61,Dashboard!$J$5:$K$7,2,FALSE),0))</f>
        <v/>
      </c>
      <c r="K61" s="6" t="n"/>
      <c r="L61" s="9">
        <f>IF($A61="","",MAX(0,J61-K61))</f>
        <v/>
      </c>
      <c r="M61" s="10">
        <f>IF($A61="","",IF(L61=0,"Betaald",IF(K61=0,"Nog niet betaald","Deels betaald")))</f>
        <v/>
      </c>
      <c r="N61" s="11">
        <f>IF($A61="","",IF(AND(H61&lt;=TODAY(),OR(I61="",I61&gt;=TODAY())),"Ja","Nee"))</f>
        <v/>
      </c>
      <c r="O61" s="4" t="n"/>
      <c r="P61" s="3" t="n"/>
      <c r="Q61" s="11">
        <f>IF($A61="","",IF(D61="","Controleren","OK"))</f>
        <v/>
      </c>
    </row>
    <row r="62">
      <c r="A62" s="2" t="n"/>
      <c r="B62" s="3" t="n"/>
      <c r="C62" s="3" t="n"/>
      <c r="D62" s="3" t="n"/>
      <c r="E62" s="3" t="n"/>
      <c r="F62" s="3" t="n"/>
      <c r="G62" s="3" t="n"/>
      <c r="H62" s="4" t="n"/>
      <c r="I62" s="4" t="n"/>
      <c r="J62" s="5">
        <f>IF($A62="","",IFERROR(VLOOKUP($G62,Dashboard!$J$5:$K$7,2,FALSE),0))</f>
        <v/>
      </c>
      <c r="K62" s="6" t="n"/>
      <c r="L62" s="5">
        <f>IF($A62="","",MAX(0,J62-K62))</f>
        <v/>
      </c>
      <c r="M62" s="7">
        <f>IF($A62="","",IF(L62=0,"Betaald",IF(K62=0,"Nog niet betaald","Deels betaald")))</f>
        <v/>
      </c>
      <c r="N62" s="8">
        <f>IF($A62="","",IF(AND(H62&lt;=TODAY(),OR(I62="",I62&gt;=TODAY())),"Ja","Nee"))</f>
        <v/>
      </c>
      <c r="O62" s="4" t="n"/>
      <c r="P62" s="3" t="n"/>
      <c r="Q62" s="8">
        <f>IF($A62="","",IF(D62="","Controleren","OK"))</f>
        <v/>
      </c>
    </row>
    <row r="63">
      <c r="A63" s="2" t="n"/>
      <c r="B63" s="3" t="n"/>
      <c r="C63" s="3" t="n"/>
      <c r="D63" s="3" t="n"/>
      <c r="E63" s="3" t="n"/>
      <c r="F63" s="3" t="n"/>
      <c r="G63" s="3" t="n"/>
      <c r="H63" s="4" t="n"/>
      <c r="I63" s="4" t="n"/>
      <c r="J63" s="9">
        <f>IF($A63="","",IFERROR(VLOOKUP($G63,Dashboard!$J$5:$K$7,2,FALSE),0))</f>
        <v/>
      </c>
      <c r="K63" s="6" t="n"/>
      <c r="L63" s="9">
        <f>IF($A63="","",MAX(0,J63-K63))</f>
        <v/>
      </c>
      <c r="M63" s="10">
        <f>IF($A63="","",IF(L63=0,"Betaald",IF(K63=0,"Nog niet betaald","Deels betaald")))</f>
        <v/>
      </c>
      <c r="N63" s="11">
        <f>IF($A63="","",IF(AND(H63&lt;=TODAY(),OR(I63="",I63&gt;=TODAY())),"Ja","Nee"))</f>
        <v/>
      </c>
      <c r="O63" s="4" t="n"/>
      <c r="P63" s="3" t="n"/>
      <c r="Q63" s="11">
        <f>IF($A63="","",IF(D63="","Controleren","OK"))</f>
        <v/>
      </c>
    </row>
    <row r="64">
      <c r="A64" s="2" t="n"/>
      <c r="B64" s="3" t="n"/>
      <c r="C64" s="3" t="n"/>
      <c r="D64" s="3" t="n"/>
      <c r="E64" s="3" t="n"/>
      <c r="F64" s="3" t="n"/>
      <c r="G64" s="3" t="n"/>
      <c r="H64" s="4" t="n"/>
      <c r="I64" s="4" t="n"/>
      <c r="J64" s="5">
        <f>IF($A64="","",IFERROR(VLOOKUP($G64,Dashboard!$J$5:$K$7,2,FALSE),0))</f>
        <v/>
      </c>
      <c r="K64" s="6" t="n"/>
      <c r="L64" s="5">
        <f>IF($A64="","",MAX(0,J64-K64))</f>
        <v/>
      </c>
      <c r="M64" s="7">
        <f>IF($A64="","",IF(L64=0,"Betaald",IF(K64=0,"Nog niet betaald","Deels betaald")))</f>
        <v/>
      </c>
      <c r="N64" s="8">
        <f>IF($A64="","",IF(AND(H64&lt;=TODAY(),OR(I64="",I64&gt;=TODAY())),"Ja","Nee"))</f>
        <v/>
      </c>
      <c r="O64" s="4" t="n"/>
      <c r="P64" s="3" t="n"/>
      <c r="Q64" s="8">
        <f>IF($A64="","",IF(D64="","Controleren","OK"))</f>
        <v/>
      </c>
    </row>
    <row r="65">
      <c r="A65" s="2" t="n"/>
      <c r="B65" s="3" t="n"/>
      <c r="C65" s="3" t="n"/>
      <c r="D65" s="3" t="n"/>
      <c r="E65" s="3" t="n"/>
      <c r="F65" s="3" t="n"/>
      <c r="G65" s="3" t="n"/>
      <c r="H65" s="4" t="n"/>
      <c r="I65" s="4" t="n"/>
      <c r="J65" s="9">
        <f>IF($A65="","",IFERROR(VLOOKUP($G65,Dashboard!$J$5:$K$7,2,FALSE),0))</f>
        <v/>
      </c>
      <c r="K65" s="6" t="n"/>
      <c r="L65" s="9">
        <f>IF($A65="","",MAX(0,J65-K65))</f>
        <v/>
      </c>
      <c r="M65" s="10">
        <f>IF($A65="","",IF(L65=0,"Betaald",IF(K65=0,"Nog niet betaald","Deels betaald")))</f>
        <v/>
      </c>
      <c r="N65" s="11">
        <f>IF($A65="","",IF(AND(H65&lt;=TODAY(),OR(I65="",I65&gt;=TODAY())),"Ja","Nee"))</f>
        <v/>
      </c>
      <c r="O65" s="4" t="n"/>
      <c r="P65" s="3" t="n"/>
      <c r="Q65" s="11">
        <f>IF($A65="","",IF(D65="","Controleren","OK"))</f>
        <v/>
      </c>
    </row>
    <row r="66">
      <c r="A66" s="2" t="n"/>
      <c r="B66" s="3" t="n"/>
      <c r="C66" s="3" t="n"/>
      <c r="D66" s="3" t="n"/>
      <c r="E66" s="3" t="n"/>
      <c r="F66" s="3" t="n"/>
      <c r="G66" s="3" t="n"/>
      <c r="H66" s="4" t="n"/>
      <c r="I66" s="4" t="n"/>
      <c r="J66" s="5">
        <f>IF($A66="","",IFERROR(VLOOKUP($G66,Dashboard!$J$5:$K$7,2,FALSE),0))</f>
        <v/>
      </c>
      <c r="K66" s="6" t="n"/>
      <c r="L66" s="5">
        <f>IF($A66="","",MAX(0,J66-K66))</f>
        <v/>
      </c>
      <c r="M66" s="7">
        <f>IF($A66="","",IF(L66=0,"Betaald",IF(K66=0,"Nog niet betaald","Deels betaald")))</f>
        <v/>
      </c>
      <c r="N66" s="8">
        <f>IF($A66="","",IF(AND(H66&lt;=TODAY(),OR(I66="",I66&gt;=TODAY())),"Ja","Nee"))</f>
        <v/>
      </c>
      <c r="O66" s="4" t="n"/>
      <c r="P66" s="3" t="n"/>
      <c r="Q66" s="8">
        <f>IF($A66="","",IF(D66="","Controleren","OK"))</f>
        <v/>
      </c>
    </row>
    <row r="67">
      <c r="A67" s="2" t="n"/>
      <c r="B67" s="3" t="n"/>
      <c r="C67" s="3" t="n"/>
      <c r="D67" s="3" t="n"/>
      <c r="E67" s="3" t="n"/>
      <c r="F67" s="3" t="n"/>
      <c r="G67" s="3" t="n"/>
      <c r="H67" s="4" t="n"/>
      <c r="I67" s="4" t="n"/>
      <c r="J67" s="9">
        <f>IF($A67="","",IFERROR(VLOOKUP($G67,Dashboard!$J$5:$K$7,2,FALSE),0))</f>
        <v/>
      </c>
      <c r="K67" s="6" t="n"/>
      <c r="L67" s="9">
        <f>IF($A67="","",MAX(0,J67-K67))</f>
        <v/>
      </c>
      <c r="M67" s="10">
        <f>IF($A67="","",IF(L67=0,"Betaald",IF(K67=0,"Nog niet betaald","Deels betaald")))</f>
        <v/>
      </c>
      <c r="N67" s="11">
        <f>IF($A67="","",IF(AND(H67&lt;=TODAY(),OR(I67="",I67&gt;=TODAY())),"Ja","Nee"))</f>
        <v/>
      </c>
      <c r="O67" s="4" t="n"/>
      <c r="P67" s="3" t="n"/>
      <c r="Q67" s="11">
        <f>IF($A67="","",IF(D67="","Controleren","OK"))</f>
        <v/>
      </c>
    </row>
    <row r="68">
      <c r="A68" s="2" t="n"/>
      <c r="B68" s="3" t="n"/>
      <c r="C68" s="3" t="n"/>
      <c r="D68" s="3" t="n"/>
      <c r="E68" s="3" t="n"/>
      <c r="F68" s="3" t="n"/>
      <c r="G68" s="3" t="n"/>
      <c r="H68" s="4" t="n"/>
      <c r="I68" s="4" t="n"/>
      <c r="J68" s="5">
        <f>IF($A68="","",IFERROR(VLOOKUP($G68,Dashboard!$J$5:$K$7,2,FALSE),0))</f>
        <v/>
      </c>
      <c r="K68" s="6" t="n"/>
      <c r="L68" s="5">
        <f>IF($A68="","",MAX(0,J68-K68))</f>
        <v/>
      </c>
      <c r="M68" s="7">
        <f>IF($A68="","",IF(L68=0,"Betaald",IF(K68=0,"Nog niet betaald","Deels betaald")))</f>
        <v/>
      </c>
      <c r="N68" s="8">
        <f>IF($A68="","",IF(AND(H68&lt;=TODAY(),OR(I68="",I68&gt;=TODAY())),"Ja","Nee"))</f>
        <v/>
      </c>
      <c r="O68" s="4" t="n"/>
      <c r="P68" s="3" t="n"/>
      <c r="Q68" s="8">
        <f>IF($A68="","",IF(D68="","Controleren","OK"))</f>
        <v/>
      </c>
    </row>
    <row r="69">
      <c r="A69" s="2" t="n"/>
      <c r="B69" s="3" t="n"/>
      <c r="C69" s="3" t="n"/>
      <c r="D69" s="3" t="n"/>
      <c r="E69" s="3" t="n"/>
      <c r="F69" s="3" t="n"/>
      <c r="G69" s="3" t="n"/>
      <c r="H69" s="4" t="n"/>
      <c r="I69" s="4" t="n"/>
      <c r="J69" s="9">
        <f>IF($A69="","",IFERROR(VLOOKUP($G69,Dashboard!$J$5:$K$7,2,FALSE),0))</f>
        <v/>
      </c>
      <c r="K69" s="6" t="n"/>
      <c r="L69" s="9">
        <f>IF($A69="","",MAX(0,J69-K69))</f>
        <v/>
      </c>
      <c r="M69" s="10">
        <f>IF($A69="","",IF(L69=0,"Betaald",IF(K69=0,"Nog niet betaald","Deels betaald")))</f>
        <v/>
      </c>
      <c r="N69" s="11">
        <f>IF($A69="","",IF(AND(H69&lt;=TODAY(),OR(I69="",I69&gt;=TODAY())),"Ja","Nee"))</f>
        <v/>
      </c>
      <c r="O69" s="4" t="n"/>
      <c r="P69" s="3" t="n"/>
      <c r="Q69" s="11">
        <f>IF($A69="","",IF(D69="","Controleren","OK"))</f>
        <v/>
      </c>
    </row>
    <row r="70">
      <c r="A70" s="2" t="n"/>
      <c r="B70" s="3" t="n"/>
      <c r="C70" s="3" t="n"/>
      <c r="D70" s="3" t="n"/>
      <c r="E70" s="3" t="n"/>
      <c r="F70" s="3" t="n"/>
      <c r="G70" s="3" t="n"/>
      <c r="H70" s="4" t="n"/>
      <c r="I70" s="4" t="n"/>
      <c r="J70" s="5">
        <f>IF($A70="","",IFERROR(VLOOKUP($G70,Dashboard!$J$5:$K$7,2,FALSE),0))</f>
        <v/>
      </c>
      <c r="K70" s="6" t="n"/>
      <c r="L70" s="5">
        <f>IF($A70="","",MAX(0,J70-K70))</f>
        <v/>
      </c>
      <c r="M70" s="7">
        <f>IF($A70="","",IF(L70=0,"Betaald",IF(K70=0,"Nog niet betaald","Deels betaald")))</f>
        <v/>
      </c>
      <c r="N70" s="8">
        <f>IF($A70="","",IF(AND(H70&lt;=TODAY(),OR(I70="",I70&gt;=TODAY())),"Ja","Nee"))</f>
        <v/>
      </c>
      <c r="O70" s="4" t="n"/>
      <c r="P70" s="3" t="n"/>
      <c r="Q70" s="8">
        <f>IF($A70="","",IF(D70="","Controleren","OK"))</f>
        <v/>
      </c>
    </row>
    <row r="71">
      <c r="A71" s="2" t="n"/>
      <c r="B71" s="3" t="n"/>
      <c r="C71" s="3" t="n"/>
      <c r="D71" s="3" t="n"/>
      <c r="E71" s="3" t="n"/>
      <c r="F71" s="3" t="n"/>
      <c r="G71" s="3" t="n"/>
      <c r="H71" s="4" t="n"/>
      <c r="I71" s="4" t="n"/>
      <c r="J71" s="9">
        <f>IF($A71="","",IFERROR(VLOOKUP($G71,Dashboard!$J$5:$K$7,2,FALSE),0))</f>
        <v/>
      </c>
      <c r="K71" s="6" t="n"/>
      <c r="L71" s="9">
        <f>IF($A71="","",MAX(0,J71-K71))</f>
        <v/>
      </c>
      <c r="M71" s="10">
        <f>IF($A71="","",IF(L71=0,"Betaald",IF(K71=0,"Nog niet betaald","Deels betaald")))</f>
        <v/>
      </c>
      <c r="N71" s="11">
        <f>IF($A71="","",IF(AND(H71&lt;=TODAY(),OR(I71="",I71&gt;=TODAY())),"Ja","Nee"))</f>
        <v/>
      </c>
      <c r="O71" s="4" t="n"/>
      <c r="P71" s="3" t="n"/>
      <c r="Q71" s="11">
        <f>IF($A71="","",IF(D71="","Controleren","OK"))</f>
        <v/>
      </c>
    </row>
    <row r="72">
      <c r="A72" s="2" t="n"/>
      <c r="B72" s="3" t="n"/>
      <c r="C72" s="3" t="n"/>
      <c r="D72" s="3" t="n"/>
      <c r="E72" s="3" t="n"/>
      <c r="F72" s="3" t="n"/>
      <c r="G72" s="3" t="n"/>
      <c r="H72" s="4" t="n"/>
      <c r="I72" s="4" t="n"/>
      <c r="J72" s="5">
        <f>IF($A72="","",IFERROR(VLOOKUP($G72,Dashboard!$J$5:$K$7,2,FALSE),0))</f>
        <v/>
      </c>
      <c r="K72" s="6" t="n"/>
      <c r="L72" s="5">
        <f>IF($A72="","",MAX(0,J72-K72))</f>
        <v/>
      </c>
      <c r="M72" s="7">
        <f>IF($A72="","",IF(L72=0,"Betaald",IF(K72=0,"Nog niet betaald","Deels betaald")))</f>
        <v/>
      </c>
      <c r="N72" s="8">
        <f>IF($A72="","",IF(AND(H72&lt;=TODAY(),OR(I72="",I72&gt;=TODAY())),"Ja","Nee"))</f>
        <v/>
      </c>
      <c r="O72" s="4" t="n"/>
      <c r="P72" s="3" t="n"/>
      <c r="Q72" s="8">
        <f>IF($A72="","",IF(D72="","Controleren","OK"))</f>
        <v/>
      </c>
    </row>
    <row r="73">
      <c r="A73" s="2" t="n"/>
      <c r="B73" s="3" t="n"/>
      <c r="C73" s="3" t="n"/>
      <c r="D73" s="3" t="n"/>
      <c r="E73" s="3" t="n"/>
      <c r="F73" s="3" t="n"/>
      <c r="G73" s="3" t="n"/>
      <c r="H73" s="4" t="n"/>
      <c r="I73" s="4" t="n"/>
      <c r="J73" s="9">
        <f>IF($A73="","",IFERROR(VLOOKUP($G73,Dashboard!$J$5:$K$7,2,FALSE),0))</f>
        <v/>
      </c>
      <c r="K73" s="6" t="n"/>
      <c r="L73" s="9">
        <f>IF($A73="","",MAX(0,J73-K73))</f>
        <v/>
      </c>
      <c r="M73" s="10">
        <f>IF($A73="","",IF(L73=0,"Betaald",IF(K73=0,"Nog niet betaald","Deels betaald")))</f>
        <v/>
      </c>
      <c r="N73" s="11">
        <f>IF($A73="","",IF(AND(H73&lt;=TODAY(),OR(I73="",I73&gt;=TODAY())),"Ja","Nee"))</f>
        <v/>
      </c>
      <c r="O73" s="4" t="n"/>
      <c r="P73" s="3" t="n"/>
      <c r="Q73" s="11">
        <f>IF($A73="","",IF(D73="","Controleren","OK"))</f>
        <v/>
      </c>
    </row>
    <row r="74">
      <c r="A74" s="2" t="n"/>
      <c r="B74" s="3" t="n"/>
      <c r="C74" s="3" t="n"/>
      <c r="D74" s="3" t="n"/>
      <c r="E74" s="3" t="n"/>
      <c r="F74" s="3" t="n"/>
      <c r="G74" s="3" t="n"/>
      <c r="H74" s="4" t="n"/>
      <c r="I74" s="4" t="n"/>
      <c r="J74" s="5">
        <f>IF($A74="","",IFERROR(VLOOKUP($G74,Dashboard!$J$5:$K$7,2,FALSE),0))</f>
        <v/>
      </c>
      <c r="K74" s="6" t="n"/>
      <c r="L74" s="5">
        <f>IF($A74="","",MAX(0,J74-K74))</f>
        <v/>
      </c>
      <c r="M74" s="7">
        <f>IF($A74="","",IF(L74=0,"Betaald",IF(K74=0,"Nog niet betaald","Deels betaald")))</f>
        <v/>
      </c>
      <c r="N74" s="8">
        <f>IF($A74="","",IF(AND(H74&lt;=TODAY(),OR(I74="",I74&gt;=TODAY())),"Ja","Nee"))</f>
        <v/>
      </c>
      <c r="O74" s="4" t="n"/>
      <c r="P74" s="3" t="n"/>
      <c r="Q74" s="8">
        <f>IF($A74="","",IF(D74="","Controleren","OK"))</f>
        <v/>
      </c>
    </row>
    <row r="75">
      <c r="A75" s="2" t="n"/>
      <c r="B75" s="3" t="n"/>
      <c r="C75" s="3" t="n"/>
      <c r="D75" s="3" t="n"/>
      <c r="E75" s="3" t="n"/>
      <c r="F75" s="3" t="n"/>
      <c r="G75" s="3" t="n"/>
      <c r="H75" s="4" t="n"/>
      <c r="I75" s="4" t="n"/>
      <c r="J75" s="9">
        <f>IF($A75="","",IFERROR(VLOOKUP($G75,Dashboard!$J$5:$K$7,2,FALSE),0))</f>
        <v/>
      </c>
      <c r="K75" s="6" t="n"/>
      <c r="L75" s="9">
        <f>IF($A75="","",MAX(0,J75-K75))</f>
        <v/>
      </c>
      <c r="M75" s="10">
        <f>IF($A75="","",IF(L75=0,"Betaald",IF(K75=0,"Nog niet betaald","Deels betaald")))</f>
        <v/>
      </c>
      <c r="N75" s="11">
        <f>IF($A75="","",IF(AND(H75&lt;=TODAY(),OR(I75="",I75&gt;=TODAY())),"Ja","Nee"))</f>
        <v/>
      </c>
      <c r="O75" s="4" t="n"/>
      <c r="P75" s="3" t="n"/>
      <c r="Q75" s="11">
        <f>IF($A75="","",IF(D75="","Controleren","OK"))</f>
        <v/>
      </c>
    </row>
    <row r="76">
      <c r="A76" s="2" t="n"/>
      <c r="B76" s="3" t="n"/>
      <c r="C76" s="3" t="n"/>
      <c r="D76" s="3" t="n"/>
      <c r="E76" s="3" t="n"/>
      <c r="F76" s="3" t="n"/>
      <c r="G76" s="3" t="n"/>
      <c r="H76" s="4" t="n"/>
      <c r="I76" s="4" t="n"/>
      <c r="J76" s="5">
        <f>IF($A76="","",IFERROR(VLOOKUP($G76,Dashboard!$J$5:$K$7,2,FALSE),0))</f>
        <v/>
      </c>
      <c r="K76" s="6" t="n"/>
      <c r="L76" s="5">
        <f>IF($A76="","",MAX(0,J76-K76))</f>
        <v/>
      </c>
      <c r="M76" s="7">
        <f>IF($A76="","",IF(L76=0,"Betaald",IF(K76=0,"Nog niet betaald","Deels betaald")))</f>
        <v/>
      </c>
      <c r="N76" s="8">
        <f>IF($A76="","",IF(AND(H76&lt;=TODAY(),OR(I76="",I76&gt;=TODAY())),"Ja","Nee"))</f>
        <v/>
      </c>
      <c r="O76" s="4" t="n"/>
      <c r="P76" s="3" t="n"/>
      <c r="Q76" s="8">
        <f>IF($A76="","",IF(D76="","Controleren","OK"))</f>
        <v/>
      </c>
    </row>
    <row r="77">
      <c r="A77" s="2" t="n"/>
      <c r="B77" s="3" t="n"/>
      <c r="C77" s="3" t="n"/>
      <c r="D77" s="3" t="n"/>
      <c r="E77" s="3" t="n"/>
      <c r="F77" s="3" t="n"/>
      <c r="G77" s="3" t="n"/>
      <c r="H77" s="4" t="n"/>
      <c r="I77" s="4" t="n"/>
      <c r="J77" s="9">
        <f>IF($A77="","",IFERROR(VLOOKUP($G77,Dashboard!$J$5:$K$7,2,FALSE),0))</f>
        <v/>
      </c>
      <c r="K77" s="6" t="n"/>
      <c r="L77" s="9">
        <f>IF($A77="","",MAX(0,J77-K77))</f>
        <v/>
      </c>
      <c r="M77" s="10">
        <f>IF($A77="","",IF(L77=0,"Betaald",IF(K77=0,"Nog niet betaald","Deels betaald")))</f>
        <v/>
      </c>
      <c r="N77" s="11">
        <f>IF($A77="","",IF(AND(H77&lt;=TODAY(),OR(I77="",I77&gt;=TODAY())),"Ja","Nee"))</f>
        <v/>
      </c>
      <c r="O77" s="4" t="n"/>
      <c r="P77" s="3" t="n"/>
      <c r="Q77" s="11">
        <f>IF($A77="","",IF(D77="","Controleren","OK"))</f>
        <v/>
      </c>
    </row>
    <row r="78">
      <c r="A78" s="2" t="n"/>
      <c r="B78" s="3" t="n"/>
      <c r="C78" s="3" t="n"/>
      <c r="D78" s="3" t="n"/>
      <c r="E78" s="3" t="n"/>
      <c r="F78" s="3" t="n"/>
      <c r="G78" s="3" t="n"/>
      <c r="H78" s="4" t="n"/>
      <c r="I78" s="4" t="n"/>
      <c r="J78" s="5">
        <f>IF($A78="","",IFERROR(VLOOKUP($G78,Dashboard!$J$5:$K$7,2,FALSE),0))</f>
        <v/>
      </c>
      <c r="K78" s="6" t="n"/>
      <c r="L78" s="5">
        <f>IF($A78="","",MAX(0,J78-K78))</f>
        <v/>
      </c>
      <c r="M78" s="7">
        <f>IF($A78="","",IF(L78=0,"Betaald",IF(K78=0,"Nog niet betaald","Deels betaald")))</f>
        <v/>
      </c>
      <c r="N78" s="8">
        <f>IF($A78="","",IF(AND(H78&lt;=TODAY(),OR(I78="",I78&gt;=TODAY())),"Ja","Nee"))</f>
        <v/>
      </c>
      <c r="O78" s="4" t="n"/>
      <c r="P78" s="3" t="n"/>
      <c r="Q78" s="8">
        <f>IF($A78="","",IF(D78="","Controleren","OK"))</f>
        <v/>
      </c>
    </row>
    <row r="79">
      <c r="A79" s="2" t="n"/>
      <c r="B79" s="3" t="n"/>
      <c r="C79" s="3" t="n"/>
      <c r="D79" s="3" t="n"/>
      <c r="E79" s="3" t="n"/>
      <c r="F79" s="3" t="n"/>
      <c r="G79" s="3" t="n"/>
      <c r="H79" s="4" t="n"/>
      <c r="I79" s="4" t="n"/>
      <c r="J79" s="9">
        <f>IF($A79="","",IFERROR(VLOOKUP($G79,Dashboard!$J$5:$K$7,2,FALSE),0))</f>
        <v/>
      </c>
      <c r="K79" s="6" t="n"/>
      <c r="L79" s="9">
        <f>IF($A79="","",MAX(0,J79-K79))</f>
        <v/>
      </c>
      <c r="M79" s="10">
        <f>IF($A79="","",IF(L79=0,"Betaald",IF(K79=0,"Nog niet betaald","Deels betaald")))</f>
        <v/>
      </c>
      <c r="N79" s="11">
        <f>IF($A79="","",IF(AND(H79&lt;=TODAY(),OR(I79="",I79&gt;=TODAY())),"Ja","Nee"))</f>
        <v/>
      </c>
      <c r="O79" s="4" t="n"/>
      <c r="P79" s="3" t="n"/>
      <c r="Q79" s="11">
        <f>IF($A79="","",IF(D79="","Controleren","OK"))</f>
        <v/>
      </c>
    </row>
    <row r="80">
      <c r="A80" s="2" t="n"/>
      <c r="B80" s="3" t="n"/>
      <c r="C80" s="3" t="n"/>
      <c r="D80" s="3" t="n"/>
      <c r="E80" s="3" t="n"/>
      <c r="F80" s="3" t="n"/>
      <c r="G80" s="3" t="n"/>
      <c r="H80" s="4" t="n"/>
      <c r="I80" s="4" t="n"/>
      <c r="J80" s="5">
        <f>IF($A80="","",IFERROR(VLOOKUP($G80,Dashboard!$J$5:$K$7,2,FALSE),0))</f>
        <v/>
      </c>
      <c r="K80" s="6" t="n"/>
      <c r="L80" s="5">
        <f>IF($A80="","",MAX(0,J80-K80))</f>
        <v/>
      </c>
      <c r="M80" s="7">
        <f>IF($A80="","",IF(L80=0,"Betaald",IF(K80=0,"Nog niet betaald","Deels betaald")))</f>
        <v/>
      </c>
      <c r="N80" s="8">
        <f>IF($A80="","",IF(AND(H80&lt;=TODAY(),OR(I80="",I80&gt;=TODAY())),"Ja","Nee"))</f>
        <v/>
      </c>
      <c r="O80" s="4" t="n"/>
      <c r="P80" s="3" t="n"/>
      <c r="Q80" s="8">
        <f>IF($A80="","",IF(D80="","Controleren","OK"))</f>
        <v/>
      </c>
    </row>
    <row r="81">
      <c r="A81" s="2" t="n"/>
      <c r="B81" s="3" t="n"/>
      <c r="C81" s="3" t="n"/>
      <c r="D81" s="3" t="n"/>
      <c r="E81" s="3" t="n"/>
      <c r="F81" s="3" t="n"/>
      <c r="G81" s="3" t="n"/>
      <c r="H81" s="4" t="n"/>
      <c r="I81" s="4" t="n"/>
      <c r="J81" s="9">
        <f>IF($A81="","",IFERROR(VLOOKUP($G81,Dashboard!$J$5:$K$7,2,FALSE),0))</f>
        <v/>
      </c>
      <c r="K81" s="6" t="n"/>
      <c r="L81" s="9">
        <f>IF($A81="","",MAX(0,J81-K81))</f>
        <v/>
      </c>
      <c r="M81" s="10">
        <f>IF($A81="","",IF(L81=0,"Betaald",IF(K81=0,"Nog niet betaald","Deels betaald")))</f>
        <v/>
      </c>
      <c r="N81" s="11">
        <f>IF($A81="","",IF(AND(H81&lt;=TODAY(),OR(I81="",I81&gt;=TODAY())),"Ja","Nee"))</f>
        <v/>
      </c>
      <c r="O81" s="4" t="n"/>
      <c r="P81" s="3" t="n"/>
      <c r="Q81" s="11">
        <f>IF($A81="","",IF(D81="","Controleren","OK"))</f>
        <v/>
      </c>
    </row>
    <row r="82">
      <c r="A82" s="2" t="n"/>
      <c r="B82" s="3" t="n"/>
      <c r="C82" s="3" t="n"/>
      <c r="D82" s="3" t="n"/>
      <c r="E82" s="3" t="n"/>
      <c r="F82" s="3" t="n"/>
      <c r="G82" s="3" t="n"/>
      <c r="H82" s="4" t="n"/>
      <c r="I82" s="4" t="n"/>
      <c r="J82" s="5">
        <f>IF($A82="","",IFERROR(VLOOKUP($G82,Dashboard!$J$5:$K$7,2,FALSE),0))</f>
        <v/>
      </c>
      <c r="K82" s="6" t="n"/>
      <c r="L82" s="5">
        <f>IF($A82="","",MAX(0,J82-K82))</f>
        <v/>
      </c>
      <c r="M82" s="7">
        <f>IF($A82="","",IF(L82=0,"Betaald",IF(K82=0,"Nog niet betaald","Deels betaald")))</f>
        <v/>
      </c>
      <c r="N82" s="8">
        <f>IF($A82="","",IF(AND(H82&lt;=TODAY(),OR(I82="",I82&gt;=TODAY())),"Ja","Nee"))</f>
        <v/>
      </c>
      <c r="O82" s="4" t="n"/>
      <c r="P82" s="3" t="n"/>
      <c r="Q82" s="8">
        <f>IF($A82="","",IF(D82="","Controleren","OK"))</f>
        <v/>
      </c>
    </row>
    <row r="83">
      <c r="A83" s="2" t="n"/>
      <c r="B83" s="3" t="n"/>
      <c r="C83" s="3" t="n"/>
      <c r="D83" s="3" t="n"/>
      <c r="E83" s="3" t="n"/>
      <c r="F83" s="3" t="n"/>
      <c r="G83" s="3" t="n"/>
      <c r="H83" s="4" t="n"/>
      <c r="I83" s="4" t="n"/>
      <c r="J83" s="9">
        <f>IF($A83="","",IFERROR(VLOOKUP($G83,Dashboard!$J$5:$K$7,2,FALSE),0))</f>
        <v/>
      </c>
      <c r="K83" s="6" t="n"/>
      <c r="L83" s="9">
        <f>IF($A83="","",MAX(0,J83-K83))</f>
        <v/>
      </c>
      <c r="M83" s="10">
        <f>IF($A83="","",IF(L83=0,"Betaald",IF(K83=0,"Nog niet betaald","Deels betaald")))</f>
        <v/>
      </c>
      <c r="N83" s="11">
        <f>IF($A83="","",IF(AND(H83&lt;=TODAY(),OR(I83="",I83&gt;=TODAY())),"Ja","Nee"))</f>
        <v/>
      </c>
      <c r="O83" s="4" t="n"/>
      <c r="P83" s="3" t="n"/>
      <c r="Q83" s="11">
        <f>IF($A83="","",IF(D83="","Controleren","OK"))</f>
        <v/>
      </c>
    </row>
    <row r="84">
      <c r="A84" s="2" t="n"/>
      <c r="B84" s="3" t="n"/>
      <c r="C84" s="3" t="n"/>
      <c r="D84" s="3" t="n"/>
      <c r="E84" s="3" t="n"/>
      <c r="F84" s="3" t="n"/>
      <c r="G84" s="3" t="n"/>
      <c r="H84" s="4" t="n"/>
      <c r="I84" s="4" t="n"/>
      <c r="J84" s="5">
        <f>IF($A84="","",IFERROR(VLOOKUP($G84,Dashboard!$J$5:$K$7,2,FALSE),0))</f>
        <v/>
      </c>
      <c r="K84" s="6" t="n"/>
      <c r="L84" s="5">
        <f>IF($A84="","",MAX(0,J84-K84))</f>
        <v/>
      </c>
      <c r="M84" s="7">
        <f>IF($A84="","",IF(L84=0,"Betaald",IF(K84=0,"Nog niet betaald","Deels betaald")))</f>
        <v/>
      </c>
      <c r="N84" s="8">
        <f>IF($A84="","",IF(AND(H84&lt;=TODAY(),OR(I84="",I84&gt;=TODAY())),"Ja","Nee"))</f>
        <v/>
      </c>
      <c r="O84" s="4" t="n"/>
      <c r="P84" s="3" t="n"/>
      <c r="Q84" s="8">
        <f>IF($A84="","",IF(D84="","Controleren","OK"))</f>
        <v/>
      </c>
    </row>
    <row r="85">
      <c r="A85" s="2" t="n"/>
      <c r="B85" s="3" t="n"/>
      <c r="C85" s="3" t="n"/>
      <c r="D85" s="3" t="n"/>
      <c r="E85" s="3" t="n"/>
      <c r="F85" s="3" t="n"/>
      <c r="G85" s="3" t="n"/>
      <c r="H85" s="4" t="n"/>
      <c r="I85" s="4" t="n"/>
      <c r="J85" s="9">
        <f>IF($A85="","",IFERROR(VLOOKUP($G85,Dashboard!$J$5:$K$7,2,FALSE),0))</f>
        <v/>
      </c>
      <c r="K85" s="6" t="n"/>
      <c r="L85" s="9">
        <f>IF($A85="","",MAX(0,J85-K85))</f>
        <v/>
      </c>
      <c r="M85" s="10">
        <f>IF($A85="","",IF(L85=0,"Betaald",IF(K85=0,"Nog niet betaald","Deels betaald")))</f>
        <v/>
      </c>
      <c r="N85" s="11">
        <f>IF($A85="","",IF(AND(H85&lt;=TODAY(),OR(I85="",I85&gt;=TODAY())),"Ja","Nee"))</f>
        <v/>
      </c>
      <c r="O85" s="4" t="n"/>
      <c r="P85" s="3" t="n"/>
      <c r="Q85" s="11">
        <f>IF($A85="","",IF(D85="","Controleren","OK"))</f>
        <v/>
      </c>
    </row>
    <row r="86">
      <c r="A86" s="2" t="n"/>
      <c r="B86" s="3" t="n"/>
      <c r="C86" s="3" t="n"/>
      <c r="D86" s="3" t="n"/>
      <c r="E86" s="3" t="n"/>
      <c r="F86" s="3" t="n"/>
      <c r="G86" s="3" t="n"/>
      <c r="H86" s="4" t="n"/>
      <c r="I86" s="4" t="n"/>
      <c r="J86" s="5">
        <f>IF($A86="","",IFERROR(VLOOKUP($G86,Dashboard!$J$5:$K$7,2,FALSE),0))</f>
        <v/>
      </c>
      <c r="K86" s="6" t="n"/>
      <c r="L86" s="5">
        <f>IF($A86="","",MAX(0,J86-K86))</f>
        <v/>
      </c>
      <c r="M86" s="7">
        <f>IF($A86="","",IF(L86=0,"Betaald",IF(K86=0,"Nog niet betaald","Deels betaald")))</f>
        <v/>
      </c>
      <c r="N86" s="8">
        <f>IF($A86="","",IF(AND(H86&lt;=TODAY(),OR(I86="",I86&gt;=TODAY())),"Ja","Nee"))</f>
        <v/>
      </c>
      <c r="O86" s="4" t="n"/>
      <c r="P86" s="3" t="n"/>
      <c r="Q86" s="8">
        <f>IF($A86="","",IF(D86="","Controleren","OK"))</f>
        <v/>
      </c>
    </row>
    <row r="87">
      <c r="A87" s="2" t="n"/>
      <c r="B87" s="3" t="n"/>
      <c r="C87" s="3" t="n"/>
      <c r="D87" s="3" t="n"/>
      <c r="E87" s="3" t="n"/>
      <c r="F87" s="3" t="n"/>
      <c r="G87" s="3" t="n"/>
      <c r="H87" s="4" t="n"/>
      <c r="I87" s="4" t="n"/>
      <c r="J87" s="9">
        <f>IF($A87="","",IFERROR(VLOOKUP($G87,Dashboard!$J$5:$K$7,2,FALSE),0))</f>
        <v/>
      </c>
      <c r="K87" s="6" t="n"/>
      <c r="L87" s="9">
        <f>IF($A87="","",MAX(0,J87-K87))</f>
        <v/>
      </c>
      <c r="M87" s="10">
        <f>IF($A87="","",IF(L87=0,"Betaald",IF(K87=0,"Nog niet betaald","Deels betaald")))</f>
        <v/>
      </c>
      <c r="N87" s="11">
        <f>IF($A87="","",IF(AND(H87&lt;=TODAY(),OR(I87="",I87&gt;=TODAY())),"Ja","Nee"))</f>
        <v/>
      </c>
      <c r="O87" s="4" t="n"/>
      <c r="P87" s="3" t="n"/>
      <c r="Q87" s="11">
        <f>IF($A87="","",IF(D87="","Controleren","OK"))</f>
        <v/>
      </c>
    </row>
    <row r="88">
      <c r="A88" s="2" t="n"/>
      <c r="B88" s="3" t="n"/>
      <c r="C88" s="3" t="n"/>
      <c r="D88" s="3" t="n"/>
      <c r="E88" s="3" t="n"/>
      <c r="F88" s="3" t="n"/>
      <c r="G88" s="3" t="n"/>
      <c r="H88" s="4" t="n"/>
      <c r="I88" s="4" t="n"/>
      <c r="J88" s="5">
        <f>IF($A88="","",IFERROR(VLOOKUP($G88,Dashboard!$J$5:$K$7,2,FALSE),0))</f>
        <v/>
      </c>
      <c r="K88" s="6" t="n"/>
      <c r="L88" s="5">
        <f>IF($A88="","",MAX(0,J88-K88))</f>
        <v/>
      </c>
      <c r="M88" s="7">
        <f>IF($A88="","",IF(L88=0,"Betaald",IF(K88=0,"Nog niet betaald","Deels betaald")))</f>
        <v/>
      </c>
      <c r="N88" s="8">
        <f>IF($A88="","",IF(AND(H88&lt;=TODAY(),OR(I88="",I88&gt;=TODAY())),"Ja","Nee"))</f>
        <v/>
      </c>
      <c r="O88" s="4" t="n"/>
      <c r="P88" s="3" t="n"/>
      <c r="Q88" s="8">
        <f>IF($A88="","",IF(D88="","Controleren","OK"))</f>
        <v/>
      </c>
    </row>
    <row r="89">
      <c r="A89" s="2" t="n"/>
      <c r="B89" s="3" t="n"/>
      <c r="C89" s="3" t="n"/>
      <c r="D89" s="3" t="n"/>
      <c r="E89" s="3" t="n"/>
      <c r="F89" s="3" t="n"/>
      <c r="G89" s="3" t="n"/>
      <c r="H89" s="4" t="n"/>
      <c r="I89" s="4" t="n"/>
      <c r="J89" s="9">
        <f>IF($A89="","",IFERROR(VLOOKUP($G89,Dashboard!$J$5:$K$7,2,FALSE),0))</f>
        <v/>
      </c>
      <c r="K89" s="6" t="n"/>
      <c r="L89" s="9">
        <f>IF($A89="","",MAX(0,J89-K89))</f>
        <v/>
      </c>
      <c r="M89" s="10">
        <f>IF($A89="","",IF(L89=0,"Betaald",IF(K89=0,"Nog niet betaald","Deels betaald")))</f>
        <v/>
      </c>
      <c r="N89" s="11">
        <f>IF($A89="","",IF(AND(H89&lt;=TODAY(),OR(I89="",I89&gt;=TODAY())),"Ja","Nee"))</f>
        <v/>
      </c>
      <c r="O89" s="4" t="n"/>
      <c r="P89" s="3" t="n"/>
      <c r="Q89" s="11">
        <f>IF($A89="","",IF(D89="","Controleren","OK"))</f>
        <v/>
      </c>
    </row>
    <row r="90">
      <c r="A90" s="2" t="n"/>
      <c r="B90" s="3" t="n"/>
      <c r="C90" s="3" t="n"/>
      <c r="D90" s="3" t="n"/>
      <c r="E90" s="3" t="n"/>
      <c r="F90" s="3" t="n"/>
      <c r="G90" s="3" t="n"/>
      <c r="H90" s="4" t="n"/>
      <c r="I90" s="4" t="n"/>
      <c r="J90" s="5">
        <f>IF($A90="","",IFERROR(VLOOKUP($G90,Dashboard!$J$5:$K$7,2,FALSE),0))</f>
        <v/>
      </c>
      <c r="K90" s="6" t="n"/>
      <c r="L90" s="5">
        <f>IF($A90="","",MAX(0,J90-K90))</f>
        <v/>
      </c>
      <c r="M90" s="7">
        <f>IF($A90="","",IF(L90=0,"Betaald",IF(K90=0,"Nog niet betaald","Deels betaald")))</f>
        <v/>
      </c>
      <c r="N90" s="8">
        <f>IF($A90="","",IF(AND(H90&lt;=TODAY(),OR(I90="",I90&gt;=TODAY())),"Ja","Nee"))</f>
        <v/>
      </c>
      <c r="O90" s="4" t="n"/>
      <c r="P90" s="3" t="n"/>
      <c r="Q90" s="8">
        <f>IF($A90="","",IF(D90="","Controleren","OK"))</f>
        <v/>
      </c>
    </row>
    <row r="91">
      <c r="A91" s="2" t="n"/>
      <c r="B91" s="3" t="n"/>
      <c r="C91" s="3" t="n"/>
      <c r="D91" s="3" t="n"/>
      <c r="E91" s="3" t="n"/>
      <c r="F91" s="3" t="n"/>
      <c r="G91" s="3" t="n"/>
      <c r="H91" s="4" t="n"/>
      <c r="I91" s="4" t="n"/>
      <c r="J91" s="9">
        <f>IF($A91="","",IFERROR(VLOOKUP($G91,Dashboard!$J$5:$K$7,2,FALSE),0))</f>
        <v/>
      </c>
      <c r="K91" s="6" t="n"/>
      <c r="L91" s="9">
        <f>IF($A91="","",MAX(0,J91-K91))</f>
        <v/>
      </c>
      <c r="M91" s="10">
        <f>IF($A91="","",IF(L91=0,"Betaald",IF(K91=0,"Nog niet betaald","Deels betaald")))</f>
        <v/>
      </c>
      <c r="N91" s="11">
        <f>IF($A91="","",IF(AND(H91&lt;=TODAY(),OR(I91="",I91&gt;=TODAY())),"Ja","Nee"))</f>
        <v/>
      </c>
      <c r="O91" s="4" t="n"/>
      <c r="P91" s="3" t="n"/>
      <c r="Q91" s="11">
        <f>IF($A91="","",IF(D91="","Controleren","OK"))</f>
        <v/>
      </c>
    </row>
    <row r="92">
      <c r="A92" s="2" t="n"/>
      <c r="B92" s="3" t="n"/>
      <c r="C92" s="3" t="n"/>
      <c r="D92" s="3" t="n"/>
      <c r="E92" s="3" t="n"/>
      <c r="F92" s="3" t="n"/>
      <c r="G92" s="3" t="n"/>
      <c r="H92" s="4" t="n"/>
      <c r="I92" s="4" t="n"/>
      <c r="J92" s="5">
        <f>IF($A92="","",IFERROR(VLOOKUP($G92,Dashboard!$J$5:$K$7,2,FALSE),0))</f>
        <v/>
      </c>
      <c r="K92" s="6" t="n"/>
      <c r="L92" s="5">
        <f>IF($A92="","",MAX(0,J92-K92))</f>
        <v/>
      </c>
      <c r="M92" s="7">
        <f>IF($A92="","",IF(L92=0,"Betaald",IF(K92=0,"Nog niet betaald","Deels betaald")))</f>
        <v/>
      </c>
      <c r="N92" s="8">
        <f>IF($A92="","",IF(AND(H92&lt;=TODAY(),OR(I92="",I92&gt;=TODAY())),"Ja","Nee"))</f>
        <v/>
      </c>
      <c r="O92" s="4" t="n"/>
      <c r="P92" s="3" t="n"/>
      <c r="Q92" s="8">
        <f>IF($A92="","",IF(D92="","Controleren","OK"))</f>
        <v/>
      </c>
    </row>
    <row r="93">
      <c r="A93" s="2" t="n"/>
      <c r="B93" s="3" t="n"/>
      <c r="C93" s="3" t="n"/>
      <c r="D93" s="3" t="n"/>
      <c r="E93" s="3" t="n"/>
      <c r="F93" s="3" t="n"/>
      <c r="G93" s="3" t="n"/>
      <c r="H93" s="4" t="n"/>
      <c r="I93" s="4" t="n"/>
      <c r="J93" s="9">
        <f>IF($A93="","",IFERROR(VLOOKUP($G93,Dashboard!$J$5:$K$7,2,FALSE),0))</f>
        <v/>
      </c>
      <c r="K93" s="6" t="n"/>
      <c r="L93" s="9">
        <f>IF($A93="","",MAX(0,J93-K93))</f>
        <v/>
      </c>
      <c r="M93" s="10">
        <f>IF($A93="","",IF(L93=0,"Betaald",IF(K93=0,"Nog niet betaald","Deels betaald")))</f>
        <v/>
      </c>
      <c r="N93" s="11">
        <f>IF($A93="","",IF(AND(H93&lt;=TODAY(),OR(I93="",I93&gt;=TODAY())),"Ja","Nee"))</f>
        <v/>
      </c>
      <c r="O93" s="4" t="n"/>
      <c r="P93" s="3" t="n"/>
      <c r="Q93" s="11">
        <f>IF($A93="","",IF(D93="","Controleren","OK"))</f>
        <v/>
      </c>
    </row>
    <row r="94">
      <c r="A94" s="2" t="n"/>
      <c r="B94" s="3" t="n"/>
      <c r="C94" s="3" t="n"/>
      <c r="D94" s="3" t="n"/>
      <c r="E94" s="3" t="n"/>
      <c r="F94" s="3" t="n"/>
      <c r="G94" s="3" t="n"/>
      <c r="H94" s="4" t="n"/>
      <c r="I94" s="4" t="n"/>
      <c r="J94" s="5">
        <f>IF($A94="","",IFERROR(VLOOKUP($G94,Dashboard!$J$5:$K$7,2,FALSE),0))</f>
        <v/>
      </c>
      <c r="K94" s="6" t="n"/>
      <c r="L94" s="5">
        <f>IF($A94="","",MAX(0,J94-K94))</f>
        <v/>
      </c>
      <c r="M94" s="7">
        <f>IF($A94="","",IF(L94=0,"Betaald",IF(K94=0,"Nog niet betaald","Deels betaald")))</f>
        <v/>
      </c>
      <c r="N94" s="8">
        <f>IF($A94="","",IF(AND(H94&lt;=TODAY(),OR(I94="",I94&gt;=TODAY())),"Ja","Nee"))</f>
        <v/>
      </c>
      <c r="O94" s="4" t="n"/>
      <c r="P94" s="3" t="n"/>
      <c r="Q94" s="8">
        <f>IF($A94="","",IF(D94="","Controleren","OK"))</f>
        <v/>
      </c>
    </row>
    <row r="95">
      <c r="A95" s="2" t="n"/>
      <c r="B95" s="3" t="n"/>
      <c r="C95" s="3" t="n"/>
      <c r="D95" s="3" t="n"/>
      <c r="E95" s="3" t="n"/>
      <c r="F95" s="3" t="n"/>
      <c r="G95" s="3" t="n"/>
      <c r="H95" s="4" t="n"/>
      <c r="I95" s="4" t="n"/>
      <c r="J95" s="9">
        <f>IF($A95="","",IFERROR(VLOOKUP($G95,Dashboard!$J$5:$K$7,2,FALSE),0))</f>
        <v/>
      </c>
      <c r="K95" s="6" t="n"/>
      <c r="L95" s="9">
        <f>IF($A95="","",MAX(0,J95-K95))</f>
        <v/>
      </c>
      <c r="M95" s="10">
        <f>IF($A95="","",IF(L95=0,"Betaald",IF(K95=0,"Nog niet betaald","Deels betaald")))</f>
        <v/>
      </c>
      <c r="N95" s="11">
        <f>IF($A95="","",IF(AND(H95&lt;=TODAY(),OR(I95="",I95&gt;=TODAY())),"Ja","Nee"))</f>
        <v/>
      </c>
      <c r="O95" s="4" t="n"/>
      <c r="P95" s="3" t="n"/>
      <c r="Q95" s="11">
        <f>IF($A95="","",IF(D95="","Controleren","OK"))</f>
        <v/>
      </c>
    </row>
    <row r="96">
      <c r="A96" s="2" t="n"/>
      <c r="B96" s="3" t="n"/>
      <c r="C96" s="3" t="n"/>
      <c r="D96" s="3" t="n"/>
      <c r="E96" s="3" t="n"/>
      <c r="F96" s="3" t="n"/>
      <c r="G96" s="3" t="n"/>
      <c r="H96" s="4" t="n"/>
      <c r="I96" s="4" t="n"/>
      <c r="J96" s="5">
        <f>IF($A96="","",IFERROR(VLOOKUP($G96,Dashboard!$J$5:$K$7,2,FALSE),0))</f>
        <v/>
      </c>
      <c r="K96" s="6" t="n"/>
      <c r="L96" s="5">
        <f>IF($A96="","",MAX(0,J96-K96))</f>
        <v/>
      </c>
      <c r="M96" s="7">
        <f>IF($A96="","",IF(L96=0,"Betaald",IF(K96=0,"Nog niet betaald","Deels betaald")))</f>
        <v/>
      </c>
      <c r="N96" s="8">
        <f>IF($A96="","",IF(AND(H96&lt;=TODAY(),OR(I96="",I96&gt;=TODAY())),"Ja","Nee"))</f>
        <v/>
      </c>
      <c r="O96" s="4" t="n"/>
      <c r="P96" s="3" t="n"/>
      <c r="Q96" s="8">
        <f>IF($A96="","",IF(D96="","Controleren","OK"))</f>
        <v/>
      </c>
    </row>
    <row r="97">
      <c r="A97" s="2" t="n"/>
      <c r="B97" s="3" t="n"/>
      <c r="C97" s="3" t="n"/>
      <c r="D97" s="3" t="n"/>
      <c r="E97" s="3" t="n"/>
      <c r="F97" s="3" t="n"/>
      <c r="G97" s="3" t="n"/>
      <c r="H97" s="4" t="n"/>
      <c r="I97" s="4" t="n"/>
      <c r="J97" s="9">
        <f>IF($A97="","",IFERROR(VLOOKUP($G97,Dashboard!$J$5:$K$7,2,FALSE),0))</f>
        <v/>
      </c>
      <c r="K97" s="6" t="n"/>
      <c r="L97" s="9">
        <f>IF($A97="","",MAX(0,J97-K97))</f>
        <v/>
      </c>
      <c r="M97" s="10">
        <f>IF($A97="","",IF(L97=0,"Betaald",IF(K97=0,"Nog niet betaald","Deels betaald")))</f>
        <v/>
      </c>
      <c r="N97" s="11">
        <f>IF($A97="","",IF(AND(H97&lt;=TODAY(),OR(I97="",I97&gt;=TODAY())),"Ja","Nee"))</f>
        <v/>
      </c>
      <c r="O97" s="4" t="n"/>
      <c r="P97" s="3" t="n"/>
      <c r="Q97" s="11">
        <f>IF($A97="","",IF(D97="","Controleren","OK"))</f>
        <v/>
      </c>
    </row>
    <row r="98">
      <c r="A98" s="2" t="n"/>
      <c r="B98" s="3" t="n"/>
      <c r="C98" s="3" t="n"/>
      <c r="D98" s="3" t="n"/>
      <c r="E98" s="3" t="n"/>
      <c r="F98" s="3" t="n"/>
      <c r="G98" s="3" t="n"/>
      <c r="H98" s="4" t="n"/>
      <c r="I98" s="4" t="n"/>
      <c r="J98" s="5">
        <f>IF($A98="","",IFERROR(VLOOKUP($G98,Dashboard!$J$5:$K$7,2,FALSE),0))</f>
        <v/>
      </c>
      <c r="K98" s="6" t="n"/>
      <c r="L98" s="5">
        <f>IF($A98="","",MAX(0,J98-K98))</f>
        <v/>
      </c>
      <c r="M98" s="7">
        <f>IF($A98="","",IF(L98=0,"Betaald",IF(K98=0,"Nog niet betaald","Deels betaald")))</f>
        <v/>
      </c>
      <c r="N98" s="8">
        <f>IF($A98="","",IF(AND(H98&lt;=TODAY(),OR(I98="",I98&gt;=TODAY())),"Ja","Nee"))</f>
        <v/>
      </c>
      <c r="O98" s="4" t="n"/>
      <c r="P98" s="3" t="n"/>
      <c r="Q98" s="8">
        <f>IF($A98="","",IF(D98="","Controleren","OK"))</f>
        <v/>
      </c>
    </row>
    <row r="99">
      <c r="A99" s="2" t="n"/>
      <c r="B99" s="3" t="n"/>
      <c r="C99" s="3" t="n"/>
      <c r="D99" s="3" t="n"/>
      <c r="E99" s="3" t="n"/>
      <c r="F99" s="3" t="n"/>
      <c r="G99" s="3" t="n"/>
      <c r="H99" s="4" t="n"/>
      <c r="I99" s="4" t="n"/>
      <c r="J99" s="9">
        <f>IF($A99="","",IFERROR(VLOOKUP($G99,Dashboard!$J$5:$K$7,2,FALSE),0))</f>
        <v/>
      </c>
      <c r="K99" s="6" t="n"/>
      <c r="L99" s="9">
        <f>IF($A99="","",MAX(0,J99-K99))</f>
        <v/>
      </c>
      <c r="M99" s="10">
        <f>IF($A99="","",IF(L99=0,"Betaald",IF(K99=0,"Nog niet betaald","Deels betaald")))</f>
        <v/>
      </c>
      <c r="N99" s="11">
        <f>IF($A99="","",IF(AND(H99&lt;=TODAY(),OR(I99="",I99&gt;=TODAY())),"Ja","Nee"))</f>
        <v/>
      </c>
      <c r="O99" s="4" t="n"/>
      <c r="P99" s="3" t="n"/>
      <c r="Q99" s="11">
        <f>IF($A99="","",IF(D99="","Controleren","OK"))</f>
        <v/>
      </c>
    </row>
    <row r="100">
      <c r="A100" s="2" t="n"/>
      <c r="B100" s="3" t="n"/>
      <c r="C100" s="3" t="n"/>
      <c r="D100" s="3" t="n"/>
      <c r="E100" s="3" t="n"/>
      <c r="F100" s="3" t="n"/>
      <c r="G100" s="3" t="n"/>
      <c r="H100" s="4" t="n"/>
      <c r="I100" s="4" t="n"/>
      <c r="J100" s="5">
        <f>IF($A100="","",IFERROR(VLOOKUP($G100,Dashboard!$J$5:$K$7,2,FALSE),0))</f>
        <v/>
      </c>
      <c r="K100" s="6" t="n"/>
      <c r="L100" s="5">
        <f>IF($A100="","",MAX(0,J100-K100))</f>
        <v/>
      </c>
      <c r="M100" s="7">
        <f>IF($A100="","",IF(L100=0,"Betaald",IF(K100=0,"Nog niet betaald","Deels betaald")))</f>
        <v/>
      </c>
      <c r="N100" s="8">
        <f>IF($A100="","",IF(AND(H100&lt;=TODAY(),OR(I100="",I100&gt;=TODAY())),"Ja","Nee"))</f>
        <v/>
      </c>
      <c r="O100" s="4" t="n"/>
      <c r="P100" s="3" t="n"/>
      <c r="Q100" s="8">
        <f>IF($A100="","",IF(D100="","Controleren","OK"))</f>
        <v/>
      </c>
    </row>
    <row r="101">
      <c r="A101" s="2" t="n"/>
      <c r="B101" s="3" t="n"/>
      <c r="C101" s="3" t="n"/>
      <c r="D101" s="3" t="n"/>
      <c r="E101" s="3" t="n"/>
      <c r="F101" s="3" t="n"/>
      <c r="G101" s="3" t="n"/>
      <c r="H101" s="4" t="n"/>
      <c r="I101" s="4" t="n"/>
      <c r="J101" s="9">
        <f>IF($A101="","",IFERROR(VLOOKUP($G101,Dashboard!$J$5:$K$7,2,FALSE),0))</f>
        <v/>
      </c>
      <c r="K101" s="6" t="n"/>
      <c r="L101" s="9">
        <f>IF($A101="","",MAX(0,J101-K101))</f>
        <v/>
      </c>
      <c r="M101" s="10">
        <f>IF($A101="","",IF(L101=0,"Betaald",IF(K101=0,"Nog niet betaald","Deels betaald")))</f>
        <v/>
      </c>
      <c r="N101" s="11">
        <f>IF($A101="","",IF(AND(H101&lt;=TODAY(),OR(I101="",I101&gt;=TODAY())),"Ja","Nee"))</f>
        <v/>
      </c>
      <c r="O101" s="4" t="n"/>
      <c r="P101" s="3" t="n"/>
      <c r="Q101" s="11">
        <f>IF($A101="","",IF(D101="","Controleren","OK"))</f>
        <v/>
      </c>
    </row>
    <row r="102">
      <c r="A102" s="2" t="n"/>
      <c r="B102" s="3" t="n"/>
      <c r="C102" s="3" t="n"/>
      <c r="D102" s="3" t="n"/>
      <c r="E102" s="3" t="n"/>
      <c r="F102" s="3" t="n"/>
      <c r="G102" s="3" t="n"/>
      <c r="H102" s="4" t="n"/>
      <c r="I102" s="4" t="n"/>
      <c r="J102" s="5">
        <f>IF($A102="","",IFERROR(VLOOKUP($G102,Dashboard!$J$5:$K$7,2,FALSE),0))</f>
        <v/>
      </c>
      <c r="K102" s="6" t="n"/>
      <c r="L102" s="5">
        <f>IF($A102="","",MAX(0,J102-K102))</f>
        <v/>
      </c>
      <c r="M102" s="7">
        <f>IF($A102="","",IF(L102=0,"Betaald",IF(K102=0,"Nog niet betaald","Deels betaald")))</f>
        <v/>
      </c>
      <c r="N102" s="8">
        <f>IF($A102="","",IF(AND(H102&lt;=TODAY(),OR(I102="",I102&gt;=TODAY())),"Ja","Nee"))</f>
        <v/>
      </c>
      <c r="O102" s="4" t="n"/>
      <c r="P102" s="3" t="n"/>
      <c r="Q102" s="8">
        <f>IF($A102="","",IF(D102="","Controleren","OK"))</f>
        <v/>
      </c>
    </row>
    <row r="103">
      <c r="A103" s="2" t="n"/>
      <c r="B103" s="3" t="n"/>
      <c r="C103" s="3" t="n"/>
      <c r="D103" s="3" t="n"/>
      <c r="E103" s="3" t="n"/>
      <c r="F103" s="3" t="n"/>
      <c r="G103" s="3" t="n"/>
      <c r="H103" s="4" t="n"/>
      <c r="I103" s="4" t="n"/>
      <c r="J103" s="9">
        <f>IF($A103="","",IFERROR(VLOOKUP($G103,Dashboard!$J$5:$K$7,2,FALSE),0))</f>
        <v/>
      </c>
      <c r="K103" s="6" t="n"/>
      <c r="L103" s="9">
        <f>IF($A103="","",MAX(0,J103-K103))</f>
        <v/>
      </c>
      <c r="M103" s="10">
        <f>IF($A103="","",IF(L103=0,"Betaald",IF(K103=0,"Nog niet betaald","Deels betaald")))</f>
        <v/>
      </c>
      <c r="N103" s="11">
        <f>IF($A103="","",IF(AND(H103&lt;=TODAY(),OR(I103="",I103&gt;=TODAY())),"Ja","Nee"))</f>
        <v/>
      </c>
      <c r="O103" s="4" t="n"/>
      <c r="P103" s="3" t="n"/>
      <c r="Q103" s="11">
        <f>IF($A103="","",IF(D103="","Controleren","OK"))</f>
        <v/>
      </c>
    </row>
    <row r="104">
      <c r="A104" s="2" t="n"/>
      <c r="B104" s="3" t="n"/>
      <c r="C104" s="3" t="n"/>
      <c r="D104" s="3" t="n"/>
      <c r="E104" s="3" t="n"/>
      <c r="F104" s="3" t="n"/>
      <c r="G104" s="3" t="n"/>
      <c r="H104" s="4" t="n"/>
      <c r="I104" s="4" t="n"/>
      <c r="J104" s="5">
        <f>IF($A104="","",IFERROR(VLOOKUP($G104,Dashboard!$J$5:$K$7,2,FALSE),0))</f>
        <v/>
      </c>
      <c r="K104" s="6" t="n"/>
      <c r="L104" s="5">
        <f>IF($A104="","",MAX(0,J104-K104))</f>
        <v/>
      </c>
      <c r="M104" s="7">
        <f>IF($A104="","",IF(L104=0,"Betaald",IF(K104=0,"Nog niet betaald","Deels betaald")))</f>
        <v/>
      </c>
      <c r="N104" s="8">
        <f>IF($A104="","",IF(AND(H104&lt;=TODAY(),OR(I104="",I104&gt;=TODAY())),"Ja","Nee"))</f>
        <v/>
      </c>
      <c r="O104" s="4" t="n"/>
      <c r="P104" s="3" t="n"/>
      <c r="Q104" s="8">
        <f>IF($A104="","",IF(D104="","Controleren","OK"))</f>
        <v/>
      </c>
    </row>
    <row r="105">
      <c r="A105" s="2" t="n"/>
      <c r="B105" s="3" t="n"/>
      <c r="C105" s="3" t="n"/>
      <c r="D105" s="3" t="n"/>
      <c r="E105" s="3" t="n"/>
      <c r="F105" s="3" t="n"/>
      <c r="G105" s="3" t="n"/>
      <c r="H105" s="4" t="n"/>
      <c r="I105" s="4" t="n"/>
      <c r="J105" s="9">
        <f>IF($A105="","",IFERROR(VLOOKUP($G105,Dashboard!$J$5:$K$7,2,FALSE),0))</f>
        <v/>
      </c>
      <c r="K105" s="6" t="n"/>
      <c r="L105" s="9">
        <f>IF($A105="","",MAX(0,J105-K105))</f>
        <v/>
      </c>
      <c r="M105" s="10">
        <f>IF($A105="","",IF(L105=0,"Betaald",IF(K105=0,"Nog niet betaald","Deels betaald")))</f>
        <v/>
      </c>
      <c r="N105" s="11">
        <f>IF($A105="","",IF(AND(H105&lt;=TODAY(),OR(I105="",I105&gt;=TODAY())),"Ja","Nee"))</f>
        <v/>
      </c>
      <c r="O105" s="4" t="n"/>
      <c r="P105" s="3" t="n"/>
      <c r="Q105" s="11">
        <f>IF($A105="","",IF(D105="","Controleren","OK"))</f>
        <v/>
      </c>
    </row>
    <row r="106">
      <c r="A106" s="2" t="n"/>
      <c r="B106" s="3" t="n"/>
      <c r="C106" s="3" t="n"/>
      <c r="D106" s="3" t="n"/>
      <c r="E106" s="3" t="n"/>
      <c r="F106" s="3" t="n"/>
      <c r="G106" s="3" t="n"/>
      <c r="H106" s="4" t="n"/>
      <c r="I106" s="4" t="n"/>
      <c r="J106" s="5">
        <f>IF($A106="","",IFERROR(VLOOKUP($G106,Dashboard!$J$5:$K$7,2,FALSE),0))</f>
        <v/>
      </c>
      <c r="K106" s="6" t="n"/>
      <c r="L106" s="5">
        <f>IF($A106="","",MAX(0,J106-K106))</f>
        <v/>
      </c>
      <c r="M106" s="7">
        <f>IF($A106="","",IF(L106=0,"Betaald",IF(K106=0,"Nog niet betaald","Deels betaald")))</f>
        <v/>
      </c>
      <c r="N106" s="8">
        <f>IF($A106="","",IF(AND(H106&lt;=TODAY(),OR(I106="",I106&gt;=TODAY())),"Ja","Nee"))</f>
        <v/>
      </c>
      <c r="O106" s="4" t="n"/>
      <c r="P106" s="3" t="n"/>
      <c r="Q106" s="8">
        <f>IF($A106="","",IF(D106="","Controleren","OK"))</f>
        <v/>
      </c>
    </row>
    <row r="107">
      <c r="A107" s="2" t="n"/>
      <c r="B107" s="3" t="n"/>
      <c r="C107" s="3" t="n"/>
      <c r="D107" s="3" t="n"/>
      <c r="E107" s="3" t="n"/>
      <c r="F107" s="3" t="n"/>
      <c r="G107" s="3" t="n"/>
      <c r="H107" s="4" t="n"/>
      <c r="I107" s="4" t="n"/>
      <c r="J107" s="9">
        <f>IF($A107="","",IFERROR(VLOOKUP($G107,Dashboard!$J$5:$K$7,2,FALSE),0))</f>
        <v/>
      </c>
      <c r="K107" s="6" t="n"/>
      <c r="L107" s="9">
        <f>IF($A107="","",MAX(0,J107-K107))</f>
        <v/>
      </c>
      <c r="M107" s="10">
        <f>IF($A107="","",IF(L107=0,"Betaald",IF(K107=0,"Nog niet betaald","Deels betaald")))</f>
        <v/>
      </c>
      <c r="N107" s="11">
        <f>IF($A107="","",IF(AND(H107&lt;=TODAY(),OR(I107="",I107&gt;=TODAY())),"Ja","Nee"))</f>
        <v/>
      </c>
      <c r="O107" s="4" t="n"/>
      <c r="P107" s="3" t="n"/>
      <c r="Q107" s="11">
        <f>IF($A107="","",IF(D107="","Controleren","OK"))</f>
        <v/>
      </c>
    </row>
    <row r="108">
      <c r="A108" s="2" t="n"/>
      <c r="B108" s="3" t="n"/>
      <c r="C108" s="3" t="n"/>
      <c r="D108" s="3" t="n"/>
      <c r="E108" s="3" t="n"/>
      <c r="F108" s="3" t="n"/>
      <c r="G108" s="3" t="n"/>
      <c r="H108" s="4" t="n"/>
      <c r="I108" s="4" t="n"/>
      <c r="J108" s="5">
        <f>IF($A108="","",IFERROR(VLOOKUP($G108,Dashboard!$J$5:$K$7,2,FALSE),0))</f>
        <v/>
      </c>
      <c r="K108" s="6" t="n"/>
      <c r="L108" s="5">
        <f>IF($A108="","",MAX(0,J108-K108))</f>
        <v/>
      </c>
      <c r="M108" s="7">
        <f>IF($A108="","",IF(L108=0,"Betaald",IF(K108=0,"Nog niet betaald","Deels betaald")))</f>
        <v/>
      </c>
      <c r="N108" s="8">
        <f>IF($A108="","",IF(AND(H108&lt;=TODAY(),OR(I108="",I108&gt;=TODAY())),"Ja","Nee"))</f>
        <v/>
      </c>
      <c r="O108" s="4" t="n"/>
      <c r="P108" s="3" t="n"/>
      <c r="Q108" s="8">
        <f>IF($A108="","",IF(D108="","Controleren","OK"))</f>
        <v/>
      </c>
    </row>
    <row r="109">
      <c r="A109" s="2" t="n"/>
      <c r="B109" s="3" t="n"/>
      <c r="C109" s="3" t="n"/>
      <c r="D109" s="3" t="n"/>
      <c r="E109" s="3" t="n"/>
      <c r="F109" s="3" t="n"/>
      <c r="G109" s="3" t="n"/>
      <c r="H109" s="4" t="n"/>
      <c r="I109" s="4" t="n"/>
      <c r="J109" s="9">
        <f>IF($A109="","",IFERROR(VLOOKUP($G109,Dashboard!$J$5:$K$7,2,FALSE),0))</f>
        <v/>
      </c>
      <c r="K109" s="6" t="n"/>
      <c r="L109" s="9">
        <f>IF($A109="","",MAX(0,J109-K109))</f>
        <v/>
      </c>
      <c r="M109" s="10">
        <f>IF($A109="","",IF(L109=0,"Betaald",IF(K109=0,"Nog niet betaald","Deels betaald")))</f>
        <v/>
      </c>
      <c r="N109" s="11">
        <f>IF($A109="","",IF(AND(H109&lt;=TODAY(),OR(I109="",I109&gt;=TODAY())),"Ja","Nee"))</f>
        <v/>
      </c>
      <c r="O109" s="4" t="n"/>
      <c r="P109" s="3" t="n"/>
      <c r="Q109" s="11">
        <f>IF($A109="","",IF(D109="","Controleren","OK"))</f>
        <v/>
      </c>
    </row>
    <row r="110">
      <c r="A110" s="2" t="n"/>
      <c r="B110" s="3" t="n"/>
      <c r="C110" s="3" t="n"/>
      <c r="D110" s="3" t="n"/>
      <c r="E110" s="3" t="n"/>
      <c r="F110" s="3" t="n"/>
      <c r="G110" s="3" t="n"/>
      <c r="H110" s="4" t="n"/>
      <c r="I110" s="4" t="n"/>
      <c r="J110" s="5">
        <f>IF($A110="","",IFERROR(VLOOKUP($G110,Dashboard!$J$5:$K$7,2,FALSE),0))</f>
        <v/>
      </c>
      <c r="K110" s="6" t="n"/>
      <c r="L110" s="5">
        <f>IF($A110="","",MAX(0,J110-K110))</f>
        <v/>
      </c>
      <c r="M110" s="7">
        <f>IF($A110="","",IF(L110=0,"Betaald",IF(K110=0,"Nog niet betaald","Deels betaald")))</f>
        <v/>
      </c>
      <c r="N110" s="8">
        <f>IF($A110="","",IF(AND(H110&lt;=TODAY(),OR(I110="",I110&gt;=TODAY())),"Ja","Nee"))</f>
        <v/>
      </c>
      <c r="O110" s="4" t="n"/>
      <c r="P110" s="3" t="n"/>
      <c r="Q110" s="8">
        <f>IF($A110="","",IF(D110="","Controleren","OK"))</f>
        <v/>
      </c>
    </row>
    <row r="111">
      <c r="A111" s="2" t="n"/>
      <c r="B111" s="3" t="n"/>
      <c r="C111" s="3" t="n"/>
      <c r="D111" s="3" t="n"/>
      <c r="E111" s="3" t="n"/>
      <c r="F111" s="3" t="n"/>
      <c r="G111" s="3" t="n"/>
      <c r="H111" s="4" t="n"/>
      <c r="I111" s="4" t="n"/>
      <c r="J111" s="9">
        <f>IF($A111="","",IFERROR(VLOOKUP($G111,Dashboard!$J$5:$K$7,2,FALSE),0))</f>
        <v/>
      </c>
      <c r="K111" s="6" t="n"/>
      <c r="L111" s="9">
        <f>IF($A111="","",MAX(0,J111-K111))</f>
        <v/>
      </c>
      <c r="M111" s="10">
        <f>IF($A111="","",IF(L111=0,"Betaald",IF(K111=0,"Nog niet betaald","Deels betaald")))</f>
        <v/>
      </c>
      <c r="N111" s="11">
        <f>IF($A111="","",IF(AND(H111&lt;=TODAY(),OR(I111="",I111&gt;=TODAY())),"Ja","Nee"))</f>
        <v/>
      </c>
      <c r="O111" s="4" t="n"/>
      <c r="P111" s="3" t="n"/>
      <c r="Q111" s="11">
        <f>IF($A111="","",IF(D111="","Controleren","OK"))</f>
        <v/>
      </c>
    </row>
    <row r="112">
      <c r="A112" s="2" t="n"/>
      <c r="B112" s="3" t="n"/>
      <c r="C112" s="3" t="n"/>
      <c r="D112" s="3" t="n"/>
      <c r="E112" s="3" t="n"/>
      <c r="F112" s="3" t="n"/>
      <c r="G112" s="3" t="n"/>
      <c r="H112" s="4" t="n"/>
      <c r="I112" s="4" t="n"/>
      <c r="J112" s="5">
        <f>IF($A112="","",IFERROR(VLOOKUP($G112,Dashboard!$J$5:$K$7,2,FALSE),0))</f>
        <v/>
      </c>
      <c r="K112" s="6" t="n"/>
      <c r="L112" s="5">
        <f>IF($A112="","",MAX(0,J112-K112))</f>
        <v/>
      </c>
      <c r="M112" s="7">
        <f>IF($A112="","",IF(L112=0,"Betaald",IF(K112=0,"Nog niet betaald","Deels betaald")))</f>
        <v/>
      </c>
      <c r="N112" s="8">
        <f>IF($A112="","",IF(AND(H112&lt;=TODAY(),OR(I112="",I112&gt;=TODAY())),"Ja","Nee"))</f>
        <v/>
      </c>
      <c r="O112" s="4" t="n"/>
      <c r="P112" s="3" t="n"/>
      <c r="Q112" s="8">
        <f>IF($A112="","",IF(D112="","Controleren","OK"))</f>
        <v/>
      </c>
    </row>
    <row r="113">
      <c r="A113" s="2" t="n"/>
      <c r="B113" s="3" t="n"/>
      <c r="C113" s="3" t="n"/>
      <c r="D113" s="3" t="n"/>
      <c r="E113" s="3" t="n"/>
      <c r="F113" s="3" t="n"/>
      <c r="G113" s="3" t="n"/>
      <c r="H113" s="4" t="n"/>
      <c r="I113" s="4" t="n"/>
      <c r="J113" s="9">
        <f>IF($A113="","",IFERROR(VLOOKUP($G113,Dashboard!$J$5:$K$7,2,FALSE),0))</f>
        <v/>
      </c>
      <c r="K113" s="6" t="n"/>
      <c r="L113" s="9">
        <f>IF($A113="","",MAX(0,J113-K113))</f>
        <v/>
      </c>
      <c r="M113" s="10">
        <f>IF($A113="","",IF(L113=0,"Betaald",IF(K113=0,"Nog niet betaald","Deels betaald")))</f>
        <v/>
      </c>
      <c r="N113" s="11">
        <f>IF($A113="","",IF(AND(H113&lt;=TODAY(),OR(I113="",I113&gt;=TODAY())),"Ja","Nee"))</f>
        <v/>
      </c>
      <c r="O113" s="4" t="n"/>
      <c r="P113" s="3" t="n"/>
      <c r="Q113" s="11">
        <f>IF($A113="","",IF(D113="","Controleren","OK"))</f>
        <v/>
      </c>
    </row>
    <row r="114">
      <c r="A114" s="2" t="n"/>
      <c r="B114" s="3" t="n"/>
      <c r="C114" s="3" t="n"/>
      <c r="D114" s="3" t="n"/>
      <c r="E114" s="3" t="n"/>
      <c r="F114" s="3" t="n"/>
      <c r="G114" s="3" t="n"/>
      <c r="H114" s="4" t="n"/>
      <c r="I114" s="4" t="n"/>
      <c r="J114" s="5">
        <f>IF($A114="","",IFERROR(VLOOKUP($G114,Dashboard!$J$5:$K$7,2,FALSE),0))</f>
        <v/>
      </c>
      <c r="K114" s="6" t="n"/>
      <c r="L114" s="5">
        <f>IF($A114="","",MAX(0,J114-K114))</f>
        <v/>
      </c>
      <c r="M114" s="7">
        <f>IF($A114="","",IF(L114=0,"Betaald",IF(K114=0,"Nog niet betaald","Deels betaald")))</f>
        <v/>
      </c>
      <c r="N114" s="8">
        <f>IF($A114="","",IF(AND(H114&lt;=TODAY(),OR(I114="",I114&gt;=TODAY())),"Ja","Nee"))</f>
        <v/>
      </c>
      <c r="O114" s="4" t="n"/>
      <c r="P114" s="3" t="n"/>
      <c r="Q114" s="8">
        <f>IF($A114="","",IF(D114="","Controleren","OK"))</f>
        <v/>
      </c>
    </row>
    <row r="115">
      <c r="A115" s="2" t="n"/>
      <c r="B115" s="3" t="n"/>
      <c r="C115" s="3" t="n"/>
      <c r="D115" s="3" t="n"/>
      <c r="E115" s="3" t="n"/>
      <c r="F115" s="3" t="n"/>
      <c r="G115" s="3" t="n"/>
      <c r="H115" s="4" t="n"/>
      <c r="I115" s="4" t="n"/>
      <c r="J115" s="9">
        <f>IF($A115="","",IFERROR(VLOOKUP($G115,Dashboard!$J$5:$K$7,2,FALSE),0))</f>
        <v/>
      </c>
      <c r="K115" s="6" t="n"/>
      <c r="L115" s="9">
        <f>IF($A115="","",MAX(0,J115-K115))</f>
        <v/>
      </c>
      <c r="M115" s="10">
        <f>IF($A115="","",IF(L115=0,"Betaald",IF(K115=0,"Nog niet betaald","Deels betaald")))</f>
        <v/>
      </c>
      <c r="N115" s="11">
        <f>IF($A115="","",IF(AND(H115&lt;=TODAY(),OR(I115="",I115&gt;=TODAY())),"Ja","Nee"))</f>
        <v/>
      </c>
      <c r="O115" s="4" t="n"/>
      <c r="P115" s="3" t="n"/>
      <c r="Q115" s="11">
        <f>IF($A115="","",IF(D115="","Controleren","OK"))</f>
        <v/>
      </c>
    </row>
    <row r="116">
      <c r="A116" s="2" t="n"/>
      <c r="B116" s="3" t="n"/>
      <c r="C116" s="3" t="n"/>
      <c r="D116" s="3" t="n"/>
      <c r="E116" s="3" t="n"/>
      <c r="F116" s="3" t="n"/>
      <c r="G116" s="3" t="n"/>
      <c r="H116" s="4" t="n"/>
      <c r="I116" s="4" t="n"/>
      <c r="J116" s="5">
        <f>IF($A116="","",IFERROR(VLOOKUP($G116,Dashboard!$J$5:$K$7,2,FALSE),0))</f>
        <v/>
      </c>
      <c r="K116" s="6" t="n"/>
      <c r="L116" s="5">
        <f>IF($A116="","",MAX(0,J116-K116))</f>
        <v/>
      </c>
      <c r="M116" s="7">
        <f>IF($A116="","",IF(L116=0,"Betaald",IF(K116=0,"Nog niet betaald","Deels betaald")))</f>
        <v/>
      </c>
      <c r="N116" s="8">
        <f>IF($A116="","",IF(AND(H116&lt;=TODAY(),OR(I116="",I116&gt;=TODAY())),"Ja","Nee"))</f>
        <v/>
      </c>
      <c r="O116" s="4" t="n"/>
      <c r="P116" s="3" t="n"/>
      <c r="Q116" s="8">
        <f>IF($A116="","",IF(D116="","Controleren","OK"))</f>
        <v/>
      </c>
    </row>
    <row r="117">
      <c r="A117" s="2" t="n"/>
      <c r="B117" s="3" t="n"/>
      <c r="C117" s="3" t="n"/>
      <c r="D117" s="3" t="n"/>
      <c r="E117" s="3" t="n"/>
      <c r="F117" s="3" t="n"/>
      <c r="G117" s="3" t="n"/>
      <c r="H117" s="4" t="n"/>
      <c r="I117" s="4" t="n"/>
      <c r="J117" s="9">
        <f>IF($A117="","",IFERROR(VLOOKUP($G117,Dashboard!$J$5:$K$7,2,FALSE),0))</f>
        <v/>
      </c>
      <c r="K117" s="6" t="n"/>
      <c r="L117" s="9">
        <f>IF($A117="","",MAX(0,J117-K117))</f>
        <v/>
      </c>
      <c r="M117" s="10">
        <f>IF($A117="","",IF(L117=0,"Betaald",IF(K117=0,"Nog niet betaald","Deels betaald")))</f>
        <v/>
      </c>
      <c r="N117" s="11">
        <f>IF($A117="","",IF(AND(H117&lt;=TODAY(),OR(I117="",I117&gt;=TODAY())),"Ja","Nee"))</f>
        <v/>
      </c>
      <c r="O117" s="4" t="n"/>
      <c r="P117" s="3" t="n"/>
      <c r="Q117" s="11">
        <f>IF($A117="","",IF(D117="","Controleren","OK"))</f>
        <v/>
      </c>
    </row>
    <row r="118">
      <c r="A118" s="2" t="n"/>
      <c r="B118" s="3" t="n"/>
      <c r="C118" s="3" t="n"/>
      <c r="D118" s="3" t="n"/>
      <c r="E118" s="3" t="n"/>
      <c r="F118" s="3" t="n"/>
      <c r="G118" s="3" t="n"/>
      <c r="H118" s="4" t="n"/>
      <c r="I118" s="4" t="n"/>
      <c r="J118" s="5">
        <f>IF($A118="","",IFERROR(VLOOKUP($G118,Dashboard!$J$5:$K$7,2,FALSE),0))</f>
        <v/>
      </c>
      <c r="K118" s="6" t="n"/>
      <c r="L118" s="5">
        <f>IF($A118="","",MAX(0,J118-K118))</f>
        <v/>
      </c>
      <c r="M118" s="7">
        <f>IF($A118="","",IF(L118=0,"Betaald",IF(K118=0,"Nog niet betaald","Deels betaald")))</f>
        <v/>
      </c>
      <c r="N118" s="8">
        <f>IF($A118="","",IF(AND(H118&lt;=TODAY(),OR(I118="",I118&gt;=TODAY())),"Ja","Nee"))</f>
        <v/>
      </c>
      <c r="O118" s="4" t="n"/>
      <c r="P118" s="3" t="n"/>
      <c r="Q118" s="8">
        <f>IF($A118="","",IF(D118="","Controleren","OK"))</f>
        <v/>
      </c>
    </row>
    <row r="119">
      <c r="A119" s="2" t="n"/>
      <c r="B119" s="3" t="n"/>
      <c r="C119" s="3" t="n"/>
      <c r="D119" s="3" t="n"/>
      <c r="E119" s="3" t="n"/>
      <c r="F119" s="3" t="n"/>
      <c r="G119" s="3" t="n"/>
      <c r="H119" s="4" t="n"/>
      <c r="I119" s="4" t="n"/>
      <c r="J119" s="9">
        <f>IF($A119="","",IFERROR(VLOOKUP($G119,Dashboard!$J$5:$K$7,2,FALSE),0))</f>
        <v/>
      </c>
      <c r="K119" s="6" t="n"/>
      <c r="L119" s="9">
        <f>IF($A119="","",MAX(0,J119-K119))</f>
        <v/>
      </c>
      <c r="M119" s="10">
        <f>IF($A119="","",IF(L119=0,"Betaald",IF(K119=0,"Nog niet betaald","Deels betaald")))</f>
        <v/>
      </c>
      <c r="N119" s="11">
        <f>IF($A119="","",IF(AND(H119&lt;=TODAY(),OR(I119="",I119&gt;=TODAY())),"Ja","Nee"))</f>
        <v/>
      </c>
      <c r="O119" s="4" t="n"/>
      <c r="P119" s="3" t="n"/>
      <c r="Q119" s="11">
        <f>IF($A119="","",IF(D119="","Controleren","OK"))</f>
        <v/>
      </c>
    </row>
    <row r="120">
      <c r="A120" s="2" t="n"/>
      <c r="B120" s="3" t="n"/>
      <c r="C120" s="3" t="n"/>
      <c r="D120" s="3" t="n"/>
      <c r="E120" s="3" t="n"/>
      <c r="F120" s="3" t="n"/>
      <c r="G120" s="3" t="n"/>
      <c r="H120" s="4" t="n"/>
      <c r="I120" s="4" t="n"/>
      <c r="J120" s="5">
        <f>IF($A120="","",IFERROR(VLOOKUP($G120,Dashboard!$J$5:$K$7,2,FALSE),0))</f>
        <v/>
      </c>
      <c r="K120" s="6" t="n"/>
      <c r="L120" s="5">
        <f>IF($A120="","",MAX(0,J120-K120))</f>
        <v/>
      </c>
      <c r="M120" s="7">
        <f>IF($A120="","",IF(L120=0,"Betaald",IF(K120=0,"Nog niet betaald","Deels betaald")))</f>
        <v/>
      </c>
      <c r="N120" s="8">
        <f>IF($A120="","",IF(AND(H120&lt;=TODAY(),OR(I120="",I120&gt;=TODAY())),"Ja","Nee"))</f>
        <v/>
      </c>
      <c r="O120" s="4" t="n"/>
      <c r="P120" s="3" t="n"/>
      <c r="Q120" s="8">
        <f>IF($A120="","",IF(D120="","Controleren","OK"))</f>
        <v/>
      </c>
    </row>
    <row r="121">
      <c r="A121" s="2" t="n"/>
      <c r="B121" s="3" t="n"/>
      <c r="C121" s="3" t="n"/>
      <c r="D121" s="3" t="n"/>
      <c r="E121" s="3" t="n"/>
      <c r="F121" s="3" t="n"/>
      <c r="G121" s="3" t="n"/>
      <c r="H121" s="4" t="n"/>
      <c r="I121" s="4" t="n"/>
      <c r="J121" s="9">
        <f>IF($A121="","",IFERROR(VLOOKUP($G121,Dashboard!$J$5:$K$7,2,FALSE),0))</f>
        <v/>
      </c>
      <c r="K121" s="6" t="n"/>
      <c r="L121" s="9">
        <f>IF($A121="","",MAX(0,J121-K121))</f>
        <v/>
      </c>
      <c r="M121" s="10">
        <f>IF($A121="","",IF(L121=0,"Betaald",IF(K121=0,"Nog niet betaald","Deels betaald")))</f>
        <v/>
      </c>
      <c r="N121" s="11">
        <f>IF($A121="","",IF(AND(H121&lt;=TODAY(),OR(I121="",I121&gt;=TODAY())),"Ja","Nee"))</f>
        <v/>
      </c>
      <c r="O121" s="4" t="n"/>
      <c r="P121" s="3" t="n"/>
      <c r="Q121" s="11">
        <f>IF($A121="","",IF(D121="","Controleren","OK"))</f>
        <v/>
      </c>
    </row>
    <row r="122">
      <c r="A122" s="2" t="n"/>
      <c r="B122" s="3" t="n"/>
      <c r="C122" s="3" t="n"/>
      <c r="D122" s="3" t="n"/>
      <c r="E122" s="3" t="n"/>
      <c r="F122" s="3" t="n"/>
      <c r="G122" s="3" t="n"/>
      <c r="H122" s="4" t="n"/>
      <c r="I122" s="4" t="n"/>
      <c r="J122" s="5">
        <f>IF($A122="","",IFERROR(VLOOKUP($G122,Dashboard!$J$5:$K$7,2,FALSE),0))</f>
        <v/>
      </c>
      <c r="K122" s="6" t="n"/>
      <c r="L122" s="5">
        <f>IF($A122="","",MAX(0,J122-K122))</f>
        <v/>
      </c>
      <c r="M122" s="7">
        <f>IF($A122="","",IF(L122=0,"Betaald",IF(K122=0,"Nog niet betaald","Deels betaald")))</f>
        <v/>
      </c>
      <c r="N122" s="8">
        <f>IF($A122="","",IF(AND(H122&lt;=TODAY(),OR(I122="",I122&gt;=TODAY())),"Ja","Nee"))</f>
        <v/>
      </c>
      <c r="O122" s="4" t="n"/>
      <c r="P122" s="3" t="n"/>
      <c r="Q122" s="8">
        <f>IF($A122="","",IF(D122="","Controleren","OK"))</f>
        <v/>
      </c>
    </row>
    <row r="123">
      <c r="A123" s="2" t="n"/>
      <c r="B123" s="3" t="n"/>
      <c r="C123" s="3" t="n"/>
      <c r="D123" s="3" t="n"/>
      <c r="E123" s="3" t="n"/>
      <c r="F123" s="3" t="n"/>
      <c r="G123" s="3" t="n"/>
      <c r="H123" s="4" t="n"/>
      <c r="I123" s="4" t="n"/>
      <c r="J123" s="9">
        <f>IF($A123="","",IFERROR(VLOOKUP($G123,Dashboard!$J$5:$K$7,2,FALSE),0))</f>
        <v/>
      </c>
      <c r="K123" s="6" t="n"/>
      <c r="L123" s="9">
        <f>IF($A123="","",MAX(0,J123-K123))</f>
        <v/>
      </c>
      <c r="M123" s="10">
        <f>IF($A123="","",IF(L123=0,"Betaald",IF(K123=0,"Nog niet betaald","Deels betaald")))</f>
        <v/>
      </c>
      <c r="N123" s="11">
        <f>IF($A123="","",IF(AND(H123&lt;=TODAY(),OR(I123="",I123&gt;=TODAY())),"Ja","Nee"))</f>
        <v/>
      </c>
      <c r="O123" s="4" t="n"/>
      <c r="P123" s="3" t="n"/>
      <c r="Q123" s="11">
        <f>IF($A123="","",IF(D123="","Controleren","OK"))</f>
        <v/>
      </c>
    </row>
    <row r="124">
      <c r="A124" s="2" t="n"/>
      <c r="B124" s="3" t="n"/>
      <c r="C124" s="3" t="n"/>
      <c r="D124" s="3" t="n"/>
      <c r="E124" s="3" t="n"/>
      <c r="F124" s="3" t="n"/>
      <c r="G124" s="3" t="n"/>
      <c r="H124" s="4" t="n"/>
      <c r="I124" s="4" t="n"/>
      <c r="J124" s="5">
        <f>IF($A124="","",IFERROR(VLOOKUP($G124,Dashboard!$J$5:$K$7,2,FALSE),0))</f>
        <v/>
      </c>
      <c r="K124" s="6" t="n"/>
      <c r="L124" s="5">
        <f>IF($A124="","",MAX(0,J124-K124))</f>
        <v/>
      </c>
      <c r="M124" s="7">
        <f>IF($A124="","",IF(L124=0,"Betaald",IF(K124=0,"Nog niet betaald","Deels betaald")))</f>
        <v/>
      </c>
      <c r="N124" s="8">
        <f>IF($A124="","",IF(AND(H124&lt;=TODAY(),OR(I124="",I124&gt;=TODAY())),"Ja","Nee"))</f>
        <v/>
      </c>
      <c r="O124" s="4" t="n"/>
      <c r="P124" s="3" t="n"/>
      <c r="Q124" s="8">
        <f>IF($A124="","",IF(D124="","Controleren","OK"))</f>
        <v/>
      </c>
    </row>
    <row r="125">
      <c r="A125" s="2" t="n"/>
      <c r="B125" s="3" t="n"/>
      <c r="C125" s="3" t="n"/>
      <c r="D125" s="3" t="n"/>
      <c r="E125" s="3" t="n"/>
      <c r="F125" s="3" t="n"/>
      <c r="G125" s="3" t="n"/>
      <c r="H125" s="4" t="n"/>
      <c r="I125" s="4" t="n"/>
      <c r="J125" s="9">
        <f>IF($A125="","",IFERROR(VLOOKUP($G125,Dashboard!$J$5:$K$7,2,FALSE),0))</f>
        <v/>
      </c>
      <c r="K125" s="6" t="n"/>
      <c r="L125" s="9">
        <f>IF($A125="","",MAX(0,J125-K125))</f>
        <v/>
      </c>
      <c r="M125" s="10">
        <f>IF($A125="","",IF(L125=0,"Betaald",IF(K125=0,"Nog niet betaald","Deels betaald")))</f>
        <v/>
      </c>
      <c r="N125" s="11">
        <f>IF($A125="","",IF(AND(H125&lt;=TODAY(),OR(I125="",I125&gt;=TODAY())),"Ja","Nee"))</f>
        <v/>
      </c>
      <c r="O125" s="4" t="n"/>
      <c r="P125" s="3" t="n"/>
      <c r="Q125" s="11">
        <f>IF($A125="","",IF(D125="","Controleren","OK"))</f>
        <v/>
      </c>
    </row>
    <row r="126">
      <c r="A126" s="2" t="n"/>
      <c r="B126" s="3" t="n"/>
      <c r="C126" s="3" t="n"/>
      <c r="D126" s="3" t="n"/>
      <c r="E126" s="3" t="n"/>
      <c r="F126" s="3" t="n"/>
      <c r="G126" s="3" t="n"/>
      <c r="H126" s="4" t="n"/>
      <c r="I126" s="4" t="n"/>
      <c r="J126" s="5">
        <f>IF($A126="","",IFERROR(VLOOKUP($G126,Dashboard!$J$5:$K$7,2,FALSE),0))</f>
        <v/>
      </c>
      <c r="K126" s="6" t="n"/>
      <c r="L126" s="5">
        <f>IF($A126="","",MAX(0,J126-K126))</f>
        <v/>
      </c>
      <c r="M126" s="7">
        <f>IF($A126="","",IF(L126=0,"Betaald",IF(K126=0,"Nog niet betaald","Deels betaald")))</f>
        <v/>
      </c>
      <c r="N126" s="8">
        <f>IF($A126="","",IF(AND(H126&lt;=TODAY(),OR(I126="",I126&gt;=TODAY())),"Ja","Nee"))</f>
        <v/>
      </c>
      <c r="O126" s="4" t="n"/>
      <c r="P126" s="3" t="n"/>
      <c r="Q126" s="8">
        <f>IF($A126="","",IF(D126="","Controleren","OK"))</f>
        <v/>
      </c>
    </row>
    <row r="127">
      <c r="A127" s="2" t="n"/>
      <c r="B127" s="3" t="n"/>
      <c r="C127" s="3" t="n"/>
      <c r="D127" s="3" t="n"/>
      <c r="E127" s="3" t="n"/>
      <c r="F127" s="3" t="n"/>
      <c r="G127" s="3" t="n"/>
      <c r="H127" s="4" t="n"/>
      <c r="I127" s="4" t="n"/>
      <c r="J127" s="9">
        <f>IF($A127="","",IFERROR(VLOOKUP($G127,Dashboard!$J$5:$K$7,2,FALSE),0))</f>
        <v/>
      </c>
      <c r="K127" s="6" t="n"/>
      <c r="L127" s="9">
        <f>IF($A127="","",MAX(0,J127-K127))</f>
        <v/>
      </c>
      <c r="M127" s="10">
        <f>IF($A127="","",IF(L127=0,"Betaald",IF(K127=0,"Nog niet betaald","Deels betaald")))</f>
        <v/>
      </c>
      <c r="N127" s="11">
        <f>IF($A127="","",IF(AND(H127&lt;=TODAY(),OR(I127="",I127&gt;=TODAY())),"Ja","Nee"))</f>
        <v/>
      </c>
      <c r="O127" s="4" t="n"/>
      <c r="P127" s="3" t="n"/>
      <c r="Q127" s="11">
        <f>IF($A127="","",IF(D127="","Controleren","OK"))</f>
        <v/>
      </c>
    </row>
    <row r="128">
      <c r="A128" s="2" t="n"/>
      <c r="B128" s="3" t="n"/>
      <c r="C128" s="3" t="n"/>
      <c r="D128" s="3" t="n"/>
      <c r="E128" s="3" t="n"/>
      <c r="F128" s="3" t="n"/>
      <c r="G128" s="3" t="n"/>
      <c r="H128" s="4" t="n"/>
      <c r="I128" s="4" t="n"/>
      <c r="J128" s="5">
        <f>IF($A128="","",IFERROR(VLOOKUP($G128,Dashboard!$J$5:$K$7,2,FALSE),0))</f>
        <v/>
      </c>
      <c r="K128" s="6" t="n"/>
      <c r="L128" s="5">
        <f>IF($A128="","",MAX(0,J128-K128))</f>
        <v/>
      </c>
      <c r="M128" s="7">
        <f>IF($A128="","",IF(L128=0,"Betaald",IF(K128=0,"Nog niet betaald","Deels betaald")))</f>
        <v/>
      </c>
      <c r="N128" s="8">
        <f>IF($A128="","",IF(AND(H128&lt;=TODAY(),OR(I128="",I128&gt;=TODAY())),"Ja","Nee"))</f>
        <v/>
      </c>
      <c r="O128" s="4" t="n"/>
      <c r="P128" s="3" t="n"/>
      <c r="Q128" s="8">
        <f>IF($A128="","",IF(D128="","Controleren","OK"))</f>
        <v/>
      </c>
    </row>
    <row r="129">
      <c r="A129" s="2" t="n"/>
      <c r="B129" s="3" t="n"/>
      <c r="C129" s="3" t="n"/>
      <c r="D129" s="3" t="n"/>
      <c r="E129" s="3" t="n"/>
      <c r="F129" s="3" t="n"/>
      <c r="G129" s="3" t="n"/>
      <c r="H129" s="4" t="n"/>
      <c r="I129" s="4" t="n"/>
      <c r="J129" s="9">
        <f>IF($A129="","",IFERROR(VLOOKUP($G129,Dashboard!$J$5:$K$7,2,FALSE),0))</f>
        <v/>
      </c>
      <c r="K129" s="6" t="n"/>
      <c r="L129" s="9">
        <f>IF($A129="","",MAX(0,J129-K129))</f>
        <v/>
      </c>
      <c r="M129" s="10">
        <f>IF($A129="","",IF(L129=0,"Betaald",IF(K129=0,"Nog niet betaald","Deels betaald")))</f>
        <v/>
      </c>
      <c r="N129" s="11">
        <f>IF($A129="","",IF(AND(H129&lt;=TODAY(),OR(I129="",I129&gt;=TODAY())),"Ja","Nee"))</f>
        <v/>
      </c>
      <c r="O129" s="4" t="n"/>
      <c r="P129" s="3" t="n"/>
      <c r="Q129" s="11">
        <f>IF($A129="","",IF(D129="","Controleren","OK"))</f>
        <v/>
      </c>
    </row>
    <row r="130">
      <c r="A130" s="2" t="n"/>
      <c r="B130" s="3" t="n"/>
      <c r="C130" s="3" t="n"/>
      <c r="D130" s="3" t="n"/>
      <c r="E130" s="3" t="n"/>
      <c r="F130" s="3" t="n"/>
      <c r="G130" s="3" t="n"/>
      <c r="H130" s="4" t="n"/>
      <c r="I130" s="4" t="n"/>
      <c r="J130" s="5">
        <f>IF($A130="","",IFERROR(VLOOKUP($G130,Dashboard!$J$5:$K$7,2,FALSE),0))</f>
        <v/>
      </c>
      <c r="K130" s="6" t="n"/>
      <c r="L130" s="5">
        <f>IF($A130="","",MAX(0,J130-K130))</f>
        <v/>
      </c>
      <c r="M130" s="7">
        <f>IF($A130="","",IF(L130=0,"Betaald",IF(K130=0,"Nog niet betaald","Deels betaald")))</f>
        <v/>
      </c>
      <c r="N130" s="8">
        <f>IF($A130="","",IF(AND(H130&lt;=TODAY(),OR(I130="",I130&gt;=TODAY())),"Ja","Nee"))</f>
        <v/>
      </c>
      <c r="O130" s="4" t="n"/>
      <c r="P130" s="3" t="n"/>
      <c r="Q130" s="8">
        <f>IF($A130="","",IF(D130="","Controleren","OK"))</f>
        <v/>
      </c>
    </row>
    <row r="131">
      <c r="A131" s="2" t="n"/>
      <c r="B131" s="3" t="n"/>
      <c r="C131" s="3" t="n"/>
      <c r="D131" s="3" t="n"/>
      <c r="E131" s="3" t="n"/>
      <c r="F131" s="3" t="n"/>
      <c r="G131" s="3" t="n"/>
      <c r="H131" s="4" t="n"/>
      <c r="I131" s="4" t="n"/>
      <c r="J131" s="9">
        <f>IF($A131="","",IFERROR(VLOOKUP($G131,Dashboard!$J$5:$K$7,2,FALSE),0))</f>
        <v/>
      </c>
      <c r="K131" s="6" t="n"/>
      <c r="L131" s="9">
        <f>IF($A131="","",MAX(0,J131-K131))</f>
        <v/>
      </c>
      <c r="M131" s="10">
        <f>IF($A131="","",IF(L131=0,"Betaald",IF(K131=0,"Nog niet betaald","Deels betaald")))</f>
        <v/>
      </c>
      <c r="N131" s="11">
        <f>IF($A131="","",IF(AND(H131&lt;=TODAY(),OR(I131="",I131&gt;=TODAY())),"Ja","Nee"))</f>
        <v/>
      </c>
      <c r="O131" s="4" t="n"/>
      <c r="P131" s="3" t="n"/>
      <c r="Q131" s="11">
        <f>IF($A131="","",IF(D131="","Controleren","OK"))</f>
        <v/>
      </c>
    </row>
    <row r="132">
      <c r="A132" s="2" t="n"/>
      <c r="B132" s="3" t="n"/>
      <c r="C132" s="3" t="n"/>
      <c r="D132" s="3" t="n"/>
      <c r="E132" s="3" t="n"/>
      <c r="F132" s="3" t="n"/>
      <c r="G132" s="3" t="n"/>
      <c r="H132" s="4" t="n"/>
      <c r="I132" s="4" t="n"/>
      <c r="J132" s="5">
        <f>IF($A132="","",IFERROR(VLOOKUP($G132,Dashboard!$J$5:$K$7,2,FALSE),0))</f>
        <v/>
      </c>
      <c r="K132" s="6" t="n"/>
      <c r="L132" s="5">
        <f>IF($A132="","",MAX(0,J132-K132))</f>
        <v/>
      </c>
      <c r="M132" s="7">
        <f>IF($A132="","",IF(L132=0,"Betaald",IF(K132=0,"Nog niet betaald","Deels betaald")))</f>
        <v/>
      </c>
      <c r="N132" s="8">
        <f>IF($A132="","",IF(AND(H132&lt;=TODAY(),OR(I132="",I132&gt;=TODAY())),"Ja","Nee"))</f>
        <v/>
      </c>
      <c r="O132" s="4" t="n"/>
      <c r="P132" s="3" t="n"/>
      <c r="Q132" s="8">
        <f>IF($A132="","",IF(D132="","Controleren","OK"))</f>
        <v/>
      </c>
    </row>
    <row r="133">
      <c r="A133" s="2" t="n"/>
      <c r="B133" s="3" t="n"/>
      <c r="C133" s="3" t="n"/>
      <c r="D133" s="3" t="n"/>
      <c r="E133" s="3" t="n"/>
      <c r="F133" s="3" t="n"/>
      <c r="G133" s="3" t="n"/>
      <c r="H133" s="4" t="n"/>
      <c r="I133" s="4" t="n"/>
      <c r="J133" s="9">
        <f>IF($A133="","",IFERROR(VLOOKUP($G133,Dashboard!$J$5:$K$7,2,FALSE),0))</f>
        <v/>
      </c>
      <c r="K133" s="6" t="n"/>
      <c r="L133" s="9">
        <f>IF($A133="","",MAX(0,J133-K133))</f>
        <v/>
      </c>
      <c r="M133" s="10">
        <f>IF($A133="","",IF(L133=0,"Betaald",IF(K133=0,"Nog niet betaald","Deels betaald")))</f>
        <v/>
      </c>
      <c r="N133" s="11">
        <f>IF($A133="","",IF(AND(H133&lt;=TODAY(),OR(I133="",I133&gt;=TODAY())),"Ja","Nee"))</f>
        <v/>
      </c>
      <c r="O133" s="4" t="n"/>
      <c r="P133" s="3" t="n"/>
      <c r="Q133" s="11">
        <f>IF($A133="","",IF(D133="","Controleren","OK"))</f>
        <v/>
      </c>
    </row>
    <row r="134">
      <c r="A134" s="2" t="n"/>
      <c r="B134" s="3" t="n"/>
      <c r="C134" s="3" t="n"/>
      <c r="D134" s="3" t="n"/>
      <c r="E134" s="3" t="n"/>
      <c r="F134" s="3" t="n"/>
      <c r="G134" s="3" t="n"/>
      <c r="H134" s="4" t="n"/>
      <c r="I134" s="4" t="n"/>
      <c r="J134" s="5">
        <f>IF($A134="","",IFERROR(VLOOKUP($G134,Dashboard!$J$5:$K$7,2,FALSE),0))</f>
        <v/>
      </c>
      <c r="K134" s="6" t="n"/>
      <c r="L134" s="5">
        <f>IF($A134="","",MAX(0,J134-K134))</f>
        <v/>
      </c>
      <c r="M134" s="7">
        <f>IF($A134="","",IF(L134=0,"Betaald",IF(K134=0,"Nog niet betaald","Deels betaald")))</f>
        <v/>
      </c>
      <c r="N134" s="8">
        <f>IF($A134="","",IF(AND(H134&lt;=TODAY(),OR(I134="",I134&gt;=TODAY())),"Ja","Nee"))</f>
        <v/>
      </c>
      <c r="O134" s="4" t="n"/>
      <c r="P134" s="3" t="n"/>
      <c r="Q134" s="8">
        <f>IF($A134="","",IF(D134="","Controleren","OK"))</f>
        <v/>
      </c>
    </row>
    <row r="135">
      <c r="A135" s="2" t="n"/>
      <c r="B135" s="3" t="n"/>
      <c r="C135" s="3" t="n"/>
      <c r="D135" s="3" t="n"/>
      <c r="E135" s="3" t="n"/>
      <c r="F135" s="3" t="n"/>
      <c r="G135" s="3" t="n"/>
      <c r="H135" s="4" t="n"/>
      <c r="I135" s="4" t="n"/>
      <c r="J135" s="9">
        <f>IF($A135="","",IFERROR(VLOOKUP($G135,Dashboard!$J$5:$K$7,2,FALSE),0))</f>
        <v/>
      </c>
      <c r="K135" s="6" t="n"/>
      <c r="L135" s="9">
        <f>IF($A135="","",MAX(0,J135-K135))</f>
        <v/>
      </c>
      <c r="M135" s="10">
        <f>IF($A135="","",IF(L135=0,"Betaald",IF(K135=0,"Nog niet betaald","Deels betaald")))</f>
        <v/>
      </c>
      <c r="N135" s="11">
        <f>IF($A135="","",IF(AND(H135&lt;=TODAY(),OR(I135="",I135&gt;=TODAY())),"Ja","Nee"))</f>
        <v/>
      </c>
      <c r="O135" s="4" t="n"/>
      <c r="P135" s="3" t="n"/>
      <c r="Q135" s="11">
        <f>IF($A135="","",IF(D135="","Controleren","OK"))</f>
        <v/>
      </c>
    </row>
    <row r="136">
      <c r="A136" s="2" t="n"/>
      <c r="B136" s="3" t="n"/>
      <c r="C136" s="3" t="n"/>
      <c r="D136" s="3" t="n"/>
      <c r="E136" s="3" t="n"/>
      <c r="F136" s="3" t="n"/>
      <c r="G136" s="3" t="n"/>
      <c r="H136" s="4" t="n"/>
      <c r="I136" s="4" t="n"/>
      <c r="J136" s="5">
        <f>IF($A136="","",IFERROR(VLOOKUP($G136,Dashboard!$J$5:$K$7,2,FALSE),0))</f>
        <v/>
      </c>
      <c r="K136" s="6" t="n"/>
      <c r="L136" s="5">
        <f>IF($A136="","",MAX(0,J136-K136))</f>
        <v/>
      </c>
      <c r="M136" s="7">
        <f>IF($A136="","",IF(L136=0,"Betaald",IF(K136=0,"Nog niet betaald","Deels betaald")))</f>
        <v/>
      </c>
      <c r="N136" s="8">
        <f>IF($A136="","",IF(AND(H136&lt;=TODAY(),OR(I136="",I136&gt;=TODAY())),"Ja","Nee"))</f>
        <v/>
      </c>
      <c r="O136" s="4" t="n"/>
      <c r="P136" s="3" t="n"/>
      <c r="Q136" s="8">
        <f>IF($A136="","",IF(D136="","Controleren","OK"))</f>
        <v/>
      </c>
    </row>
    <row r="137">
      <c r="A137" s="2" t="n"/>
      <c r="B137" s="3" t="n"/>
      <c r="C137" s="3" t="n"/>
      <c r="D137" s="3" t="n"/>
      <c r="E137" s="3" t="n"/>
      <c r="F137" s="3" t="n"/>
      <c r="G137" s="3" t="n"/>
      <c r="H137" s="4" t="n"/>
      <c r="I137" s="4" t="n"/>
      <c r="J137" s="9">
        <f>IF($A137="","",IFERROR(VLOOKUP($G137,Dashboard!$J$5:$K$7,2,FALSE),0))</f>
        <v/>
      </c>
      <c r="K137" s="6" t="n"/>
      <c r="L137" s="9">
        <f>IF($A137="","",MAX(0,J137-K137))</f>
        <v/>
      </c>
      <c r="M137" s="10">
        <f>IF($A137="","",IF(L137=0,"Betaald",IF(K137=0,"Nog niet betaald","Deels betaald")))</f>
        <v/>
      </c>
      <c r="N137" s="11">
        <f>IF($A137="","",IF(AND(H137&lt;=TODAY(),OR(I137="",I137&gt;=TODAY())),"Ja","Nee"))</f>
        <v/>
      </c>
      <c r="O137" s="4" t="n"/>
      <c r="P137" s="3" t="n"/>
      <c r="Q137" s="11">
        <f>IF($A137="","",IF(D137="","Controleren","OK"))</f>
        <v/>
      </c>
    </row>
    <row r="138">
      <c r="A138" s="2" t="n"/>
      <c r="B138" s="3" t="n"/>
      <c r="C138" s="3" t="n"/>
      <c r="D138" s="3" t="n"/>
      <c r="E138" s="3" t="n"/>
      <c r="F138" s="3" t="n"/>
      <c r="G138" s="3" t="n"/>
      <c r="H138" s="4" t="n"/>
      <c r="I138" s="4" t="n"/>
      <c r="J138" s="5">
        <f>IF($A138="","",IFERROR(VLOOKUP($G138,Dashboard!$J$5:$K$7,2,FALSE),0))</f>
        <v/>
      </c>
      <c r="K138" s="6" t="n"/>
      <c r="L138" s="5">
        <f>IF($A138="","",MAX(0,J138-K138))</f>
        <v/>
      </c>
      <c r="M138" s="7">
        <f>IF($A138="","",IF(L138=0,"Betaald",IF(K138=0,"Nog niet betaald","Deels betaald")))</f>
        <v/>
      </c>
      <c r="N138" s="8">
        <f>IF($A138="","",IF(AND(H138&lt;=TODAY(),OR(I138="",I138&gt;=TODAY())),"Ja","Nee"))</f>
        <v/>
      </c>
      <c r="O138" s="4" t="n"/>
      <c r="P138" s="3" t="n"/>
      <c r="Q138" s="8">
        <f>IF($A138="","",IF(D138="","Controleren","OK"))</f>
        <v/>
      </c>
    </row>
    <row r="139">
      <c r="A139" s="2" t="n"/>
      <c r="B139" s="3" t="n"/>
      <c r="C139" s="3" t="n"/>
      <c r="D139" s="3" t="n"/>
      <c r="E139" s="3" t="n"/>
      <c r="F139" s="3" t="n"/>
      <c r="G139" s="3" t="n"/>
      <c r="H139" s="4" t="n"/>
      <c r="I139" s="4" t="n"/>
      <c r="J139" s="9">
        <f>IF($A139="","",IFERROR(VLOOKUP($G139,Dashboard!$J$5:$K$7,2,FALSE),0))</f>
        <v/>
      </c>
      <c r="K139" s="6" t="n"/>
      <c r="L139" s="9">
        <f>IF($A139="","",MAX(0,J139-K139))</f>
        <v/>
      </c>
      <c r="M139" s="10">
        <f>IF($A139="","",IF(L139=0,"Betaald",IF(K139=0,"Nog niet betaald","Deels betaald")))</f>
        <v/>
      </c>
      <c r="N139" s="11">
        <f>IF($A139="","",IF(AND(H139&lt;=TODAY(),OR(I139="",I139&gt;=TODAY())),"Ja","Nee"))</f>
        <v/>
      </c>
      <c r="O139" s="4" t="n"/>
      <c r="P139" s="3" t="n"/>
      <c r="Q139" s="11">
        <f>IF($A139="","",IF(D139="","Controleren","OK"))</f>
        <v/>
      </c>
    </row>
    <row r="140">
      <c r="A140" s="2" t="n"/>
      <c r="B140" s="3" t="n"/>
      <c r="C140" s="3" t="n"/>
      <c r="D140" s="3" t="n"/>
      <c r="E140" s="3" t="n"/>
      <c r="F140" s="3" t="n"/>
      <c r="G140" s="3" t="n"/>
      <c r="H140" s="4" t="n"/>
      <c r="I140" s="4" t="n"/>
      <c r="J140" s="5">
        <f>IF($A140="","",IFERROR(VLOOKUP($G140,Dashboard!$J$5:$K$7,2,FALSE),0))</f>
        <v/>
      </c>
      <c r="K140" s="6" t="n"/>
      <c r="L140" s="5">
        <f>IF($A140="","",MAX(0,J140-K140))</f>
        <v/>
      </c>
      <c r="M140" s="7">
        <f>IF($A140="","",IF(L140=0,"Betaald",IF(K140=0,"Nog niet betaald","Deels betaald")))</f>
        <v/>
      </c>
      <c r="N140" s="8">
        <f>IF($A140="","",IF(AND(H140&lt;=TODAY(),OR(I140="",I140&gt;=TODAY())),"Ja","Nee"))</f>
        <v/>
      </c>
      <c r="O140" s="4" t="n"/>
      <c r="P140" s="3" t="n"/>
      <c r="Q140" s="8">
        <f>IF($A140="","",IF(D140="","Controleren","OK"))</f>
        <v/>
      </c>
    </row>
    <row r="141">
      <c r="A141" s="2" t="n"/>
      <c r="B141" s="3" t="n"/>
      <c r="C141" s="3" t="n"/>
      <c r="D141" s="3" t="n"/>
      <c r="E141" s="3" t="n"/>
      <c r="F141" s="3" t="n"/>
      <c r="G141" s="3" t="n"/>
      <c r="H141" s="4" t="n"/>
      <c r="I141" s="4" t="n"/>
      <c r="J141" s="9">
        <f>IF($A141="","",IFERROR(VLOOKUP($G141,Dashboard!$J$5:$K$7,2,FALSE),0))</f>
        <v/>
      </c>
      <c r="K141" s="6" t="n"/>
      <c r="L141" s="9">
        <f>IF($A141="","",MAX(0,J141-K141))</f>
        <v/>
      </c>
      <c r="M141" s="10">
        <f>IF($A141="","",IF(L141=0,"Betaald",IF(K141=0,"Nog niet betaald","Deels betaald")))</f>
        <v/>
      </c>
      <c r="N141" s="11">
        <f>IF($A141="","",IF(AND(H141&lt;=TODAY(),OR(I141="",I141&gt;=TODAY())),"Ja","Nee"))</f>
        <v/>
      </c>
      <c r="O141" s="4" t="n"/>
      <c r="P141" s="3" t="n"/>
      <c r="Q141" s="11">
        <f>IF($A141="","",IF(D141="","Controleren","OK"))</f>
        <v/>
      </c>
    </row>
    <row r="142">
      <c r="A142" s="2" t="n"/>
      <c r="B142" s="3" t="n"/>
      <c r="C142" s="3" t="n"/>
      <c r="D142" s="3" t="n"/>
      <c r="E142" s="3" t="n"/>
      <c r="F142" s="3" t="n"/>
      <c r="G142" s="3" t="n"/>
      <c r="H142" s="4" t="n"/>
      <c r="I142" s="4" t="n"/>
      <c r="J142" s="5">
        <f>IF($A142="","",IFERROR(VLOOKUP($G142,Dashboard!$J$5:$K$7,2,FALSE),0))</f>
        <v/>
      </c>
      <c r="K142" s="6" t="n"/>
      <c r="L142" s="5">
        <f>IF($A142="","",MAX(0,J142-K142))</f>
        <v/>
      </c>
      <c r="M142" s="7">
        <f>IF($A142="","",IF(L142=0,"Betaald",IF(K142=0,"Nog niet betaald","Deels betaald")))</f>
        <v/>
      </c>
      <c r="N142" s="8">
        <f>IF($A142="","",IF(AND(H142&lt;=TODAY(),OR(I142="",I142&gt;=TODAY())),"Ja","Nee"))</f>
        <v/>
      </c>
      <c r="O142" s="4" t="n"/>
      <c r="P142" s="3" t="n"/>
      <c r="Q142" s="8">
        <f>IF($A142="","",IF(D142="","Controleren","OK"))</f>
        <v/>
      </c>
    </row>
    <row r="143">
      <c r="A143" s="2" t="n"/>
      <c r="B143" s="3" t="n"/>
      <c r="C143" s="3" t="n"/>
      <c r="D143" s="3" t="n"/>
      <c r="E143" s="3" t="n"/>
      <c r="F143" s="3" t="n"/>
      <c r="G143" s="3" t="n"/>
      <c r="H143" s="4" t="n"/>
      <c r="I143" s="4" t="n"/>
      <c r="J143" s="9">
        <f>IF($A143="","",IFERROR(VLOOKUP($G143,Dashboard!$J$5:$K$7,2,FALSE),0))</f>
        <v/>
      </c>
      <c r="K143" s="6" t="n"/>
      <c r="L143" s="9">
        <f>IF($A143="","",MAX(0,J143-K143))</f>
        <v/>
      </c>
      <c r="M143" s="10">
        <f>IF($A143="","",IF(L143=0,"Betaald",IF(K143=0,"Nog niet betaald","Deels betaald")))</f>
        <v/>
      </c>
      <c r="N143" s="11">
        <f>IF($A143="","",IF(AND(H143&lt;=TODAY(),OR(I143="",I143&gt;=TODAY())),"Ja","Nee"))</f>
        <v/>
      </c>
      <c r="O143" s="4" t="n"/>
      <c r="P143" s="3" t="n"/>
      <c r="Q143" s="11">
        <f>IF($A143="","",IF(D143="","Controleren","OK"))</f>
        <v/>
      </c>
    </row>
    <row r="144">
      <c r="A144" s="2" t="n"/>
      <c r="B144" s="3" t="n"/>
      <c r="C144" s="3" t="n"/>
      <c r="D144" s="3" t="n"/>
      <c r="E144" s="3" t="n"/>
      <c r="F144" s="3" t="n"/>
      <c r="G144" s="3" t="n"/>
      <c r="H144" s="4" t="n"/>
      <c r="I144" s="4" t="n"/>
      <c r="J144" s="5">
        <f>IF($A144="","",IFERROR(VLOOKUP($G144,Dashboard!$J$5:$K$7,2,FALSE),0))</f>
        <v/>
      </c>
      <c r="K144" s="6" t="n"/>
      <c r="L144" s="5">
        <f>IF($A144="","",MAX(0,J144-K144))</f>
        <v/>
      </c>
      <c r="M144" s="7">
        <f>IF($A144="","",IF(L144=0,"Betaald",IF(K144=0,"Nog niet betaald","Deels betaald")))</f>
        <v/>
      </c>
      <c r="N144" s="8">
        <f>IF($A144="","",IF(AND(H144&lt;=TODAY(),OR(I144="",I144&gt;=TODAY())),"Ja","Nee"))</f>
        <v/>
      </c>
      <c r="O144" s="4" t="n"/>
      <c r="P144" s="3" t="n"/>
      <c r="Q144" s="8">
        <f>IF($A144="","",IF(D144="","Controleren","OK"))</f>
        <v/>
      </c>
    </row>
    <row r="145">
      <c r="A145" s="2" t="n"/>
      <c r="B145" s="3" t="n"/>
      <c r="C145" s="3" t="n"/>
      <c r="D145" s="3" t="n"/>
      <c r="E145" s="3" t="n"/>
      <c r="F145" s="3" t="n"/>
      <c r="G145" s="3" t="n"/>
      <c r="H145" s="4" t="n"/>
      <c r="I145" s="4" t="n"/>
      <c r="J145" s="9">
        <f>IF($A145="","",IFERROR(VLOOKUP($G145,Dashboard!$J$5:$K$7,2,FALSE),0))</f>
        <v/>
      </c>
      <c r="K145" s="6" t="n"/>
      <c r="L145" s="9">
        <f>IF($A145="","",MAX(0,J145-K145))</f>
        <v/>
      </c>
      <c r="M145" s="10">
        <f>IF($A145="","",IF(L145=0,"Betaald",IF(K145=0,"Nog niet betaald","Deels betaald")))</f>
        <v/>
      </c>
      <c r="N145" s="11">
        <f>IF($A145="","",IF(AND(H145&lt;=TODAY(),OR(I145="",I145&gt;=TODAY())),"Ja","Nee"))</f>
        <v/>
      </c>
      <c r="O145" s="4" t="n"/>
      <c r="P145" s="3" t="n"/>
      <c r="Q145" s="11">
        <f>IF($A145="","",IF(D145="","Controleren","OK"))</f>
        <v/>
      </c>
    </row>
    <row r="146">
      <c r="A146" s="2" t="n"/>
      <c r="B146" s="3" t="n"/>
      <c r="C146" s="3" t="n"/>
      <c r="D146" s="3" t="n"/>
      <c r="E146" s="3" t="n"/>
      <c r="F146" s="3" t="n"/>
      <c r="G146" s="3" t="n"/>
      <c r="H146" s="4" t="n"/>
      <c r="I146" s="4" t="n"/>
      <c r="J146" s="5">
        <f>IF($A146="","",IFERROR(VLOOKUP($G146,Dashboard!$J$5:$K$7,2,FALSE),0))</f>
        <v/>
      </c>
      <c r="K146" s="6" t="n"/>
      <c r="L146" s="5">
        <f>IF($A146="","",MAX(0,J146-K146))</f>
        <v/>
      </c>
      <c r="M146" s="7">
        <f>IF($A146="","",IF(L146=0,"Betaald",IF(K146=0,"Nog niet betaald","Deels betaald")))</f>
        <v/>
      </c>
      <c r="N146" s="8">
        <f>IF($A146="","",IF(AND(H146&lt;=TODAY(),OR(I146="",I146&gt;=TODAY())),"Ja","Nee"))</f>
        <v/>
      </c>
      <c r="O146" s="4" t="n"/>
      <c r="P146" s="3" t="n"/>
      <c r="Q146" s="8">
        <f>IF($A146="","",IF(D146="","Controleren","OK"))</f>
        <v/>
      </c>
    </row>
    <row r="147">
      <c r="A147" s="2" t="n"/>
      <c r="B147" s="3" t="n"/>
      <c r="C147" s="3" t="n"/>
      <c r="D147" s="3" t="n"/>
      <c r="E147" s="3" t="n"/>
      <c r="F147" s="3" t="n"/>
      <c r="G147" s="3" t="n"/>
      <c r="H147" s="4" t="n"/>
      <c r="I147" s="4" t="n"/>
      <c r="J147" s="9">
        <f>IF($A147="","",IFERROR(VLOOKUP($G147,Dashboard!$J$5:$K$7,2,FALSE),0))</f>
        <v/>
      </c>
      <c r="K147" s="6" t="n"/>
      <c r="L147" s="9">
        <f>IF($A147="","",MAX(0,J147-K147))</f>
        <v/>
      </c>
      <c r="M147" s="10">
        <f>IF($A147="","",IF(L147=0,"Betaald",IF(K147=0,"Nog niet betaald","Deels betaald")))</f>
        <v/>
      </c>
      <c r="N147" s="11">
        <f>IF($A147="","",IF(AND(H147&lt;=TODAY(),OR(I147="",I147&gt;=TODAY())),"Ja","Nee"))</f>
        <v/>
      </c>
      <c r="O147" s="4" t="n"/>
      <c r="P147" s="3" t="n"/>
      <c r="Q147" s="11">
        <f>IF($A147="","",IF(D147="","Controleren","OK"))</f>
        <v/>
      </c>
    </row>
    <row r="148">
      <c r="A148" s="2" t="n"/>
      <c r="B148" s="3" t="n"/>
      <c r="C148" s="3" t="n"/>
      <c r="D148" s="3" t="n"/>
      <c r="E148" s="3" t="n"/>
      <c r="F148" s="3" t="n"/>
      <c r="G148" s="3" t="n"/>
      <c r="H148" s="4" t="n"/>
      <c r="I148" s="4" t="n"/>
      <c r="J148" s="5">
        <f>IF($A148="","",IFERROR(VLOOKUP($G148,Dashboard!$J$5:$K$7,2,FALSE),0))</f>
        <v/>
      </c>
      <c r="K148" s="6" t="n"/>
      <c r="L148" s="5">
        <f>IF($A148="","",MAX(0,J148-K148))</f>
        <v/>
      </c>
      <c r="M148" s="7">
        <f>IF($A148="","",IF(L148=0,"Betaald",IF(K148=0,"Nog niet betaald","Deels betaald")))</f>
        <v/>
      </c>
      <c r="N148" s="8">
        <f>IF($A148="","",IF(AND(H148&lt;=TODAY(),OR(I148="",I148&gt;=TODAY())),"Ja","Nee"))</f>
        <v/>
      </c>
      <c r="O148" s="4" t="n"/>
      <c r="P148" s="3" t="n"/>
      <c r="Q148" s="8">
        <f>IF($A148="","",IF(D148="","Controleren","OK"))</f>
        <v/>
      </c>
    </row>
    <row r="149">
      <c r="A149" s="2" t="n"/>
      <c r="B149" s="3" t="n"/>
      <c r="C149" s="3" t="n"/>
      <c r="D149" s="3" t="n"/>
      <c r="E149" s="3" t="n"/>
      <c r="F149" s="3" t="n"/>
      <c r="G149" s="3" t="n"/>
      <c r="H149" s="4" t="n"/>
      <c r="I149" s="4" t="n"/>
      <c r="J149" s="9">
        <f>IF($A149="","",IFERROR(VLOOKUP($G149,Dashboard!$J$5:$K$7,2,FALSE),0))</f>
        <v/>
      </c>
      <c r="K149" s="6" t="n"/>
      <c r="L149" s="9">
        <f>IF($A149="","",MAX(0,J149-K149))</f>
        <v/>
      </c>
      <c r="M149" s="10">
        <f>IF($A149="","",IF(L149=0,"Betaald",IF(K149=0,"Nog niet betaald","Deels betaald")))</f>
        <v/>
      </c>
      <c r="N149" s="11">
        <f>IF($A149="","",IF(AND(H149&lt;=TODAY(),OR(I149="",I149&gt;=TODAY())),"Ja","Nee"))</f>
        <v/>
      </c>
      <c r="O149" s="4" t="n"/>
      <c r="P149" s="3" t="n"/>
      <c r="Q149" s="11">
        <f>IF($A149="","",IF(D149="","Controleren","OK"))</f>
        <v/>
      </c>
    </row>
    <row r="150">
      <c r="A150" s="2" t="n"/>
      <c r="B150" s="3" t="n"/>
      <c r="C150" s="3" t="n"/>
      <c r="D150" s="3" t="n"/>
      <c r="E150" s="3" t="n"/>
      <c r="F150" s="3" t="n"/>
      <c r="G150" s="3" t="n"/>
      <c r="H150" s="4" t="n"/>
      <c r="I150" s="4" t="n"/>
      <c r="J150" s="5">
        <f>IF($A150="","",IFERROR(VLOOKUP($G150,Dashboard!$J$5:$K$7,2,FALSE),0))</f>
        <v/>
      </c>
      <c r="K150" s="6" t="n"/>
      <c r="L150" s="5">
        <f>IF($A150="","",MAX(0,J150-K150))</f>
        <v/>
      </c>
      <c r="M150" s="7">
        <f>IF($A150="","",IF(L150=0,"Betaald",IF(K150=0,"Nog niet betaald","Deels betaald")))</f>
        <v/>
      </c>
      <c r="N150" s="8">
        <f>IF($A150="","",IF(AND(H150&lt;=TODAY(),OR(I150="",I150&gt;=TODAY())),"Ja","Nee"))</f>
        <v/>
      </c>
      <c r="O150" s="4" t="n"/>
      <c r="P150" s="3" t="n"/>
      <c r="Q150" s="8">
        <f>IF($A150="","",IF(D150="","Controleren","OK"))</f>
        <v/>
      </c>
    </row>
    <row r="151">
      <c r="A151" s="2" t="n"/>
      <c r="B151" s="3" t="n"/>
      <c r="C151" s="3" t="n"/>
      <c r="D151" s="3" t="n"/>
      <c r="E151" s="3" t="n"/>
      <c r="F151" s="3" t="n"/>
      <c r="G151" s="3" t="n"/>
      <c r="H151" s="4" t="n"/>
      <c r="I151" s="4" t="n"/>
      <c r="J151" s="9">
        <f>IF($A151="","",IFERROR(VLOOKUP($G151,Dashboard!$J$5:$K$7,2,FALSE),0))</f>
        <v/>
      </c>
      <c r="K151" s="6" t="n"/>
      <c r="L151" s="9">
        <f>IF($A151="","",MAX(0,J151-K151))</f>
        <v/>
      </c>
      <c r="M151" s="10">
        <f>IF($A151="","",IF(L151=0,"Betaald",IF(K151=0,"Nog niet betaald","Deels betaald")))</f>
        <v/>
      </c>
      <c r="N151" s="11">
        <f>IF($A151="","",IF(AND(H151&lt;=TODAY(),OR(I151="",I151&gt;=TODAY())),"Ja","Nee"))</f>
        <v/>
      </c>
      <c r="O151" s="4" t="n"/>
      <c r="P151" s="3" t="n"/>
      <c r="Q151" s="11">
        <f>IF($A151="","",IF(D151="","Controleren","OK"))</f>
        <v/>
      </c>
    </row>
  </sheetData>
  <autoFilter ref="A1:Q151"/>
  <conditionalFormatting sqref="M2:M151">
    <cfRule type="expression" priority="1" dxfId="0" stopIfTrue="1">
      <formula>$M2="Betaald"</formula>
    </cfRule>
    <cfRule type="expression" priority="3" dxfId="1" stopIfTrue="1">
      <formula>$M2="Nog niet betaald"</formula>
    </cfRule>
  </conditionalFormatting>
  <conditionalFormatting sqref="N2:N151">
    <cfRule type="expression" priority="2" dxfId="0" stopIfTrue="1">
      <formula>$N2="Ja"</formula>
    </cfRule>
  </conditionalFormatting>
  <conditionalFormatting sqref="L2:L151">
    <cfRule type="expression" priority="4" dxfId="1" stopIfTrue="1">
      <formula>AND($A2&lt;&gt;"",$L2&gt;0)</formula>
    </cfRule>
  </conditionalFormatting>
  <conditionalFormatting sqref="Q2:Q151">
    <cfRule type="expression" priority="5" dxfId="1" stopIfTrue="1">
      <formula>$Q2="Controleren"</formula>
    </cfRule>
  </conditionalFormatting>
  <dataValidations count="1">
    <dataValidation sqref="G2:G151" showErrorMessage="1" showDropDown="0" showInputMessage="1" allowBlank="1" errorTitle="Ongeldige invoer" error="Kies een geldig lidmaatschapstype." type="list">
      <formula1>"Standaard,Jongeren,Ereleden"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22" customWidth="1" min="10" max="10"/>
    <col width="18" customWidth="1" min="11" max="11"/>
  </cols>
  <sheetData>
    <row r="1" ht="30" customHeight="1">
      <c r="A1" s="12" t="inlineStr">
        <is>
          <t>Dashboard Ledenadministratie</t>
        </is>
      </c>
    </row>
    <row r="2"/>
    <row r="3">
      <c r="A3" s="13" t="inlineStr">
        <is>
          <t>Kerncijfers</t>
        </is>
      </c>
      <c r="J3" s="14" t="inlineStr">
        <is>
          <t>Tarieven</t>
        </is>
      </c>
    </row>
    <row r="4">
      <c r="A4" s="7" t="inlineStr">
        <is>
          <t>Totaal aantal leden</t>
        </is>
      </c>
      <c r="B4" s="15">
        <f>COUNTA(Ledenadministratie!$A$2:$A$1000)</f>
        <v/>
      </c>
      <c r="J4" s="1" t="inlineStr">
        <is>
          <t>Lidmaatschapstype</t>
        </is>
      </c>
      <c r="K4" s="1" t="inlineStr">
        <is>
          <t>Jaarcontributie</t>
        </is>
      </c>
    </row>
    <row r="5">
      <c r="A5" s="10" t="inlineStr">
        <is>
          <t>Actieve leden</t>
        </is>
      </c>
      <c r="B5" s="16">
        <f>COUNTIF(Ledenadministratie!$N$2:$N$1000,"Ja")</f>
        <v/>
      </c>
      <c r="J5" s="17" t="inlineStr">
        <is>
          <t>Standaard</t>
        </is>
      </c>
      <c r="K5" s="18" t="n">
        <v>85</v>
      </c>
    </row>
    <row r="6">
      <c r="A6" s="7" t="inlineStr">
        <is>
          <t>Inactieve leden</t>
        </is>
      </c>
      <c r="B6" s="15">
        <f>COUNTIF(Ledenadministratie!$N$2:$N$1000,"Nee")</f>
        <v/>
      </c>
      <c r="J6" s="17" t="inlineStr">
        <is>
          <t>Jongeren</t>
        </is>
      </c>
      <c r="K6" s="18" t="n">
        <v>45</v>
      </c>
    </row>
    <row r="7">
      <c r="A7" s="10" t="inlineStr">
        <is>
          <t>Totaal gefactureerde contributie</t>
        </is>
      </c>
      <c r="B7" s="19">
        <f>SUM(Ledenadministratie!$J$2:$J$1000)</f>
        <v/>
      </c>
      <c r="J7" s="17" t="inlineStr">
        <is>
          <t>Ereleden</t>
        </is>
      </c>
      <c r="K7" s="18" t="n">
        <v>0</v>
      </c>
    </row>
    <row r="8">
      <c r="A8" s="7" t="inlineStr">
        <is>
          <t>Totaal ontvangen</t>
        </is>
      </c>
      <c r="B8" s="20">
        <f>SUM(Ledenadministratie!$K$2:$K$1000)</f>
        <v/>
      </c>
    </row>
    <row r="9">
      <c r="A9" s="10" t="inlineStr">
        <is>
          <t>Totaal openstaand</t>
        </is>
      </c>
      <c r="B9" s="19">
        <f>SUM(Ledenadministratie!$L$2:$L$1000)</f>
        <v/>
      </c>
    </row>
    <row r="10">
      <c r="A10" s="7" t="inlineStr">
        <is>
          <t>Gemiddelde contributie</t>
        </is>
      </c>
      <c r="B10" s="20">
        <f>IFERROR(AVERAGE(Ledenadministratie!$J$2:$J$1000),0)</f>
        <v/>
      </c>
      <c r="J10" s="21" t="inlineStr">
        <is>
          <t>Status</t>
        </is>
      </c>
      <c r="K10" s="21" t="inlineStr">
        <is>
          <t>Aantal</t>
        </is>
      </c>
    </row>
    <row r="11">
      <c r="A11" s="10" t="inlineStr">
        <is>
          <t>Betalingspercentage</t>
        </is>
      </c>
      <c r="B11" s="22">
        <f>IFERROR(SUM(Ledenadministratie!$K$2:$K$1000)/SUM(Ledenadministratie!$J$2:$J$1000),0)</f>
        <v/>
      </c>
      <c r="J11" s="23" t="inlineStr">
        <is>
          <t>Actief</t>
        </is>
      </c>
      <c r="K11" s="23">
        <f>COUNTIF(Ledenadministratie!$N$2:$N$1000,"Ja")</f>
        <v/>
      </c>
    </row>
    <row r="12">
      <c r="B12">
        <f>""</f>
        <v/>
      </c>
      <c r="J12" s="23" t="inlineStr">
        <is>
          <t>Inactief</t>
        </is>
      </c>
      <c r="K12" s="23">
        <f>COUNTIF(Ledenadministratie!$N$2:$N$1000,"Nee")</f>
        <v/>
      </c>
    </row>
    <row r="13">
      <c r="B13">
        <f>""</f>
        <v/>
      </c>
      <c r="J13" s="23" t="n"/>
      <c r="K13" s="23" t="n"/>
    </row>
    <row r="14">
      <c r="B14">
        <f>""</f>
        <v/>
      </c>
      <c r="J14" s="23" t="n"/>
      <c r="K14" s="23" t="n"/>
    </row>
    <row r="15">
      <c r="B15">
        <f>""</f>
        <v/>
      </c>
      <c r="J15" s="21" t="inlineStr">
        <is>
          <t>Type</t>
        </is>
      </c>
      <c r="K15" s="21" t="inlineStr">
        <is>
          <t>Aantal</t>
        </is>
      </c>
    </row>
    <row r="16">
      <c r="B16">
        <f>""</f>
        <v/>
      </c>
      <c r="J16" s="23" t="inlineStr">
        <is>
          <t>Standaard</t>
        </is>
      </c>
      <c r="K16" s="23">
        <f>COUNTIF(Ledenadministratie!$G$2:$G$1000,J16)</f>
        <v/>
      </c>
    </row>
    <row r="17">
      <c r="B17">
        <f>""</f>
        <v/>
      </c>
      <c r="J17" s="23" t="inlineStr">
        <is>
          <t>Jongeren</t>
        </is>
      </c>
      <c r="K17" s="23">
        <f>COUNTIF(Ledenadministratie!$G$2:$G$1000,J17)</f>
        <v/>
      </c>
    </row>
    <row r="18">
      <c r="B18">
        <f>""</f>
        <v/>
      </c>
      <c r="J18" s="23" t="inlineStr">
        <is>
          <t>Ereleden</t>
        </is>
      </c>
      <c r="K18" s="23">
        <f>COUNTIF(Ledenadministratie!$G$2:$G$1000,J18)</f>
        <v/>
      </c>
    </row>
    <row r="19">
      <c r="B19">
        <f>""</f>
        <v/>
      </c>
      <c r="J19" s="23" t="n"/>
      <c r="K19" s="23" t="n"/>
    </row>
    <row r="20">
      <c r="B20">
        <f>""</f>
        <v/>
      </c>
      <c r="J20" s="23" t="n"/>
      <c r="K20" s="23" t="n"/>
    </row>
    <row r="21">
      <c r="B21">
        <f>""</f>
        <v/>
      </c>
      <c r="J21" s="21" t="inlineStr">
        <is>
          <t>Bedrag</t>
        </is>
      </c>
      <c r="K21" s="21" t="inlineStr">
        <is>
          <t>Totaal</t>
        </is>
      </c>
    </row>
    <row r="22">
      <c r="B22">
        <f>""</f>
        <v/>
      </c>
      <c r="J22" s="23" t="inlineStr">
        <is>
          <t>Ontvangen</t>
        </is>
      </c>
      <c r="K22" s="24">
        <f>SUM(Ledenadministratie!$K$2:$K$1000)</f>
        <v/>
      </c>
    </row>
    <row r="23">
      <c r="B23">
        <f>""</f>
        <v/>
      </c>
      <c r="J23" s="23" t="inlineStr">
        <is>
          <t>Openstaand</t>
        </is>
      </c>
      <c r="K23" s="24">
        <f>SUM(Ledenadministratie!$L$2:$L$1000)</f>
        <v/>
      </c>
    </row>
    <row r="24">
      <c r="B24">
        <f>""</f>
        <v/>
      </c>
      <c r="K24">
        <f>""</f>
        <v/>
      </c>
    </row>
    <row r="25">
      <c r="B25">
        <f>""</f>
        <v/>
      </c>
      <c r="K25">
        <f>""</f>
        <v/>
      </c>
    </row>
    <row r="26">
      <c r="B26">
        <f>""</f>
        <v/>
      </c>
      <c r="K26">
        <f>""</f>
        <v/>
      </c>
    </row>
    <row r="27">
      <c r="B27">
        <f>""</f>
        <v/>
      </c>
      <c r="K27">
        <f>""</f>
        <v/>
      </c>
    </row>
    <row r="28">
      <c r="B28">
        <f>""</f>
        <v/>
      </c>
      <c r="K28">
        <f>""</f>
        <v/>
      </c>
    </row>
    <row r="29">
      <c r="B29">
        <f>""</f>
        <v/>
      </c>
      <c r="K29">
        <f>""</f>
        <v/>
      </c>
    </row>
    <row r="30">
      <c r="B30">
        <f>""</f>
        <v/>
      </c>
      <c r="K30">
        <f>""</f>
        <v/>
      </c>
    </row>
    <row r="31">
      <c r="B31">
        <f>""</f>
        <v/>
      </c>
      <c r="K31">
        <f>""</f>
        <v/>
      </c>
    </row>
    <row r="32">
      <c r="B32">
        <f>""</f>
        <v/>
      </c>
      <c r="K32">
        <f>""</f>
        <v/>
      </c>
    </row>
    <row r="33">
      <c r="B33">
        <f>""</f>
        <v/>
      </c>
      <c r="K33">
        <f>""</f>
        <v/>
      </c>
    </row>
    <row r="34">
      <c r="B34">
        <f>""</f>
        <v/>
      </c>
      <c r="K34">
        <f>""</f>
        <v/>
      </c>
    </row>
    <row r="35">
      <c r="B35">
        <f>""</f>
        <v/>
      </c>
      <c r="K35">
        <f>""</f>
        <v/>
      </c>
    </row>
    <row r="36">
      <c r="B36">
        <f>""</f>
        <v/>
      </c>
      <c r="K36">
        <f>""</f>
        <v/>
      </c>
    </row>
    <row r="37">
      <c r="B37">
        <f>""</f>
        <v/>
      </c>
      <c r="K37">
        <f>""</f>
        <v/>
      </c>
    </row>
    <row r="38">
      <c r="B38">
        <f>""</f>
        <v/>
      </c>
      <c r="K38">
        <f>""</f>
        <v/>
      </c>
    </row>
    <row r="39">
      <c r="B39">
        <f>""</f>
        <v/>
      </c>
      <c r="K39">
        <f>""</f>
        <v/>
      </c>
    </row>
    <row r="40">
      <c r="B40">
        <f>""</f>
        <v/>
      </c>
      <c r="K40">
        <f>""</f>
        <v/>
      </c>
    </row>
    <row r="41">
      <c r="B41">
        <f>""</f>
        <v/>
      </c>
      <c r="K41">
        <f>""</f>
        <v/>
      </c>
    </row>
    <row r="42">
      <c r="B42">
        <f>""</f>
        <v/>
      </c>
      <c r="K42">
        <f>""</f>
        <v/>
      </c>
    </row>
    <row r="43">
      <c r="B43">
        <f>""</f>
        <v/>
      </c>
      <c r="K43">
        <f>""</f>
        <v/>
      </c>
    </row>
    <row r="44">
      <c r="B44">
        <f>""</f>
        <v/>
      </c>
      <c r="K44">
        <f>""</f>
        <v/>
      </c>
    </row>
    <row r="45">
      <c r="B45">
        <f>""</f>
        <v/>
      </c>
      <c r="K45">
        <f>""</f>
        <v/>
      </c>
    </row>
    <row r="46">
      <c r="B46">
        <f>""</f>
        <v/>
      </c>
      <c r="K46">
        <f>""</f>
        <v/>
      </c>
    </row>
    <row r="47">
      <c r="B47">
        <f>""</f>
        <v/>
      </c>
      <c r="K47">
        <f>""</f>
        <v/>
      </c>
    </row>
    <row r="48">
      <c r="B48">
        <f>""</f>
        <v/>
      </c>
      <c r="K48">
        <f>""</f>
        <v/>
      </c>
    </row>
    <row r="49">
      <c r="B49">
        <f>""</f>
        <v/>
      </c>
      <c r="K49">
        <f>""</f>
        <v/>
      </c>
    </row>
    <row r="50">
      <c r="B50">
        <f>""</f>
        <v/>
      </c>
      <c r="K50">
        <f>""</f>
        <v/>
      </c>
    </row>
    <row r="51">
      <c r="B51">
        <f>""</f>
        <v/>
      </c>
      <c r="K51">
        <f>""</f>
        <v/>
      </c>
    </row>
    <row r="52">
      <c r="B52">
        <f>""</f>
        <v/>
      </c>
      <c r="K52">
        <f>""</f>
        <v/>
      </c>
    </row>
    <row r="53">
      <c r="B53">
        <f>""</f>
        <v/>
      </c>
      <c r="K53">
        <f>""</f>
        <v/>
      </c>
    </row>
    <row r="54">
      <c r="B54">
        <f>""</f>
        <v/>
      </c>
      <c r="K54">
        <f>""</f>
        <v/>
      </c>
    </row>
    <row r="55">
      <c r="B55">
        <f>""</f>
        <v/>
      </c>
      <c r="K55">
        <f>""</f>
        <v/>
      </c>
    </row>
    <row r="56">
      <c r="B56">
        <f>""</f>
        <v/>
      </c>
      <c r="K56">
        <f>""</f>
        <v/>
      </c>
    </row>
    <row r="57">
      <c r="B57">
        <f>""</f>
        <v/>
      </c>
      <c r="K57">
        <f>""</f>
        <v/>
      </c>
    </row>
    <row r="58">
      <c r="B58">
        <f>""</f>
        <v/>
      </c>
      <c r="K58">
        <f>""</f>
        <v/>
      </c>
    </row>
    <row r="59">
      <c r="B59">
        <f>""</f>
        <v/>
      </c>
      <c r="K59">
        <f>""</f>
        <v/>
      </c>
    </row>
    <row r="60">
      <c r="B60">
        <f>""</f>
        <v/>
      </c>
      <c r="K60">
        <f>""</f>
        <v/>
      </c>
    </row>
    <row r="61">
      <c r="B61">
        <f>""</f>
        <v/>
      </c>
      <c r="K61">
        <f>""</f>
        <v/>
      </c>
    </row>
    <row r="62">
      <c r="B62">
        <f>""</f>
        <v/>
      </c>
      <c r="K62">
        <f>""</f>
        <v/>
      </c>
    </row>
    <row r="63">
      <c r="B63">
        <f>""</f>
        <v/>
      </c>
      <c r="K63">
        <f>""</f>
        <v/>
      </c>
    </row>
    <row r="64">
      <c r="B64">
        <f>""</f>
        <v/>
      </c>
      <c r="K64">
        <f>""</f>
        <v/>
      </c>
    </row>
    <row r="65">
      <c r="B65">
        <f>""</f>
        <v/>
      </c>
      <c r="K65">
        <f>""</f>
        <v/>
      </c>
    </row>
    <row r="66">
      <c r="B66">
        <f>""</f>
        <v/>
      </c>
      <c r="K66">
        <f>""</f>
        <v/>
      </c>
    </row>
    <row r="67">
      <c r="B67">
        <f>""</f>
        <v/>
      </c>
      <c r="K67">
        <f>""</f>
        <v/>
      </c>
    </row>
    <row r="68">
      <c r="B68">
        <f>""</f>
        <v/>
      </c>
      <c r="K68">
        <f>""</f>
        <v/>
      </c>
    </row>
    <row r="69">
      <c r="B69">
        <f>""</f>
        <v/>
      </c>
      <c r="K69">
        <f>""</f>
        <v/>
      </c>
    </row>
    <row r="70">
      <c r="B70">
        <f>""</f>
        <v/>
      </c>
      <c r="K70">
        <f>""</f>
        <v/>
      </c>
    </row>
    <row r="71">
      <c r="B71">
        <f>""</f>
        <v/>
      </c>
      <c r="K71">
        <f>""</f>
        <v/>
      </c>
    </row>
    <row r="72">
      <c r="B72">
        <f>""</f>
        <v/>
      </c>
      <c r="K72">
        <f>""</f>
        <v/>
      </c>
    </row>
    <row r="73">
      <c r="B73">
        <f>""</f>
        <v/>
      </c>
      <c r="K73">
        <f>""</f>
        <v/>
      </c>
    </row>
    <row r="74">
      <c r="B74">
        <f>""</f>
        <v/>
      </c>
      <c r="K74">
        <f>""</f>
        <v/>
      </c>
    </row>
    <row r="75">
      <c r="B75">
        <f>""</f>
        <v/>
      </c>
      <c r="K75">
        <f>""</f>
        <v/>
      </c>
    </row>
    <row r="76">
      <c r="B76">
        <f>""</f>
        <v/>
      </c>
      <c r="K76">
        <f>""</f>
        <v/>
      </c>
    </row>
    <row r="77">
      <c r="B77">
        <f>""</f>
        <v/>
      </c>
      <c r="K77">
        <f>""</f>
        <v/>
      </c>
    </row>
    <row r="78">
      <c r="B78">
        <f>""</f>
        <v/>
      </c>
      <c r="K78">
        <f>""</f>
        <v/>
      </c>
    </row>
    <row r="79">
      <c r="B79">
        <f>""</f>
        <v/>
      </c>
      <c r="K79">
        <f>""</f>
        <v/>
      </c>
    </row>
    <row r="80">
      <c r="B80">
        <f>""</f>
        <v/>
      </c>
      <c r="K80">
        <f>""</f>
        <v/>
      </c>
    </row>
    <row r="81">
      <c r="B81">
        <f>""</f>
        <v/>
      </c>
      <c r="K81">
        <f>""</f>
        <v/>
      </c>
    </row>
    <row r="82">
      <c r="B82">
        <f>""</f>
        <v/>
      </c>
      <c r="K82">
        <f>""</f>
        <v/>
      </c>
    </row>
    <row r="83">
      <c r="B83">
        <f>""</f>
        <v/>
      </c>
      <c r="K83">
        <f>""</f>
        <v/>
      </c>
    </row>
    <row r="84">
      <c r="B84">
        <f>""</f>
        <v/>
      </c>
      <c r="K84">
        <f>""</f>
        <v/>
      </c>
    </row>
    <row r="85">
      <c r="B85">
        <f>""</f>
        <v/>
      </c>
      <c r="K85">
        <f>""</f>
        <v/>
      </c>
    </row>
    <row r="86">
      <c r="B86">
        <f>""</f>
        <v/>
      </c>
      <c r="K86">
        <f>""</f>
        <v/>
      </c>
    </row>
    <row r="87">
      <c r="B87">
        <f>""</f>
        <v/>
      </c>
      <c r="K87">
        <f>""</f>
        <v/>
      </c>
    </row>
    <row r="88">
      <c r="B88">
        <f>""</f>
        <v/>
      </c>
      <c r="K88">
        <f>""</f>
        <v/>
      </c>
    </row>
    <row r="89">
      <c r="B89">
        <f>""</f>
        <v/>
      </c>
      <c r="K89">
        <f>""</f>
        <v/>
      </c>
    </row>
    <row r="90">
      <c r="B90">
        <f>""</f>
        <v/>
      </c>
      <c r="K90">
        <f>""</f>
        <v/>
      </c>
    </row>
    <row r="91">
      <c r="B91">
        <f>""</f>
        <v/>
      </c>
      <c r="K91">
        <f>""</f>
        <v/>
      </c>
    </row>
    <row r="92">
      <c r="B92">
        <f>""</f>
        <v/>
      </c>
      <c r="K92">
        <f>""</f>
        <v/>
      </c>
    </row>
    <row r="93">
      <c r="B93">
        <f>""</f>
        <v/>
      </c>
      <c r="K93">
        <f>""</f>
        <v/>
      </c>
    </row>
    <row r="94">
      <c r="B94">
        <f>""</f>
        <v/>
      </c>
      <c r="K94">
        <f>""</f>
        <v/>
      </c>
    </row>
    <row r="95">
      <c r="B95">
        <f>""</f>
        <v/>
      </c>
      <c r="K95">
        <f>""</f>
        <v/>
      </c>
    </row>
    <row r="96">
      <c r="B96">
        <f>""</f>
        <v/>
      </c>
      <c r="K96">
        <f>""</f>
        <v/>
      </c>
    </row>
    <row r="97">
      <c r="B97">
        <f>""</f>
        <v/>
      </c>
      <c r="K97">
        <f>""</f>
        <v/>
      </c>
    </row>
    <row r="98">
      <c r="B98">
        <f>""</f>
        <v/>
      </c>
      <c r="K98">
        <f>""</f>
        <v/>
      </c>
    </row>
    <row r="99">
      <c r="B99">
        <f>""</f>
        <v/>
      </c>
      <c r="K99">
        <f>""</f>
        <v/>
      </c>
    </row>
    <row r="100">
      <c r="B100">
        <f>""</f>
        <v/>
      </c>
      <c r="K100">
        <f>""</f>
        <v/>
      </c>
    </row>
    <row r="101">
      <c r="B101">
        <f>""</f>
        <v/>
      </c>
      <c r="K101">
        <f>""</f>
        <v/>
      </c>
    </row>
  </sheetData>
  <mergeCells count="3">
    <mergeCell ref="A1:K1"/>
    <mergeCell ref="A3:B3"/>
    <mergeCell ref="J3:K3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A1" s="12" t="inlineStr">
        <is>
          <t>Instructies – Ledenadministratie Excel-sjabloon</t>
        </is>
      </c>
    </row>
    <row r="2"/>
    <row r="3">
      <c r="B3" s="25" t="inlineStr">
        <is>
          <t>Doel en gebruik</t>
        </is>
      </c>
    </row>
    <row r="4">
      <c r="B4" s="26" t="inlineStr">
        <is>
          <t>Dit sjabloon is bedoeld voor het beheren van leden, contributies, betalingen en lidmaatschapsstatussen van een Nederlandse vereniging.</t>
        </is>
      </c>
    </row>
    <row r="5">
      <c r="B5" s="26" t="inlineStr">
        <is>
          <t>Het werkblad 'Ledenadministratie' is het hoofdblad: één rij per lid. Het werkblad 'Dashboard' toont kerncijfers, tarieven en grafieken.</t>
        </is>
      </c>
    </row>
    <row r="6">
      <c r="B6" s="26" t="inlineStr"/>
    </row>
    <row r="7">
      <c r="B7" s="25" t="inlineStr">
        <is>
          <t>Handmatig in te vullen velden (lichtgeel gemarkeerd)</t>
        </is>
      </c>
    </row>
    <row r="8">
      <c r="B8" s="26" t="inlineStr">
        <is>
          <t>Lidnummer, voornaam, achternaam, e-mailadres, telefoonnummer, woonplaats, lidmaatschapstype, inschrijfdatum, einddatum lidmaatschap, betaald bedrag, laatste betaalherinnering en opmerking.</t>
        </is>
      </c>
    </row>
    <row r="9">
      <c r="B9" s="26" t="inlineStr">
        <is>
          <t>Het lidmaatschapstype kiest u uit de keuzelijst: Standaard, Jongeren of Ereleden.</t>
        </is>
      </c>
    </row>
    <row r="10">
      <c r="B10" s="26" t="inlineStr">
        <is>
          <t>De overige kolommen (contributietarief, openstaand bedrag, betaalstatus, actief? en e-mailcontrole) worden automatisch berekend. Vul deze niet handmatig in.</t>
        </is>
      </c>
    </row>
    <row r="11">
      <c r="B11" s="26" t="inlineStr"/>
    </row>
    <row r="12">
      <c r="B12" s="25" t="inlineStr">
        <is>
          <t>Datums en bedragen</t>
        </is>
      </c>
    </row>
    <row r="13">
      <c r="B13" s="26" t="inlineStr">
        <is>
          <t>Voer datums in als DD-MM-JJJJ, bijvoorbeeld 15-01-2026.</t>
        </is>
      </c>
    </row>
    <row r="14">
      <c r="B14" s="26" t="inlineStr">
        <is>
          <t>Laat de einddatum leeg als het lidmaatschap doorloopt; het lid blijft dan automatisch 'Actief'.</t>
        </is>
      </c>
    </row>
    <row r="15">
      <c r="B15" s="26" t="inlineStr">
        <is>
          <t>Voer bedragen in als eurobedragen, bijvoorbeeld 85,00. De valutaopmaak wordt automatisch toegepast.</t>
        </is>
      </c>
    </row>
    <row r="16">
      <c r="B16" s="26" t="inlineStr"/>
    </row>
    <row r="17">
      <c r="B17" s="25" t="inlineStr">
        <is>
          <t>Betekenis van de betaalstatussen</t>
        </is>
      </c>
    </row>
    <row r="18">
      <c r="B18" s="26" t="inlineStr">
        <is>
          <t>'Betaald': de contributie is volledig voldaan (openstaand bedrag is € 0,00).</t>
        </is>
      </c>
    </row>
    <row r="19">
      <c r="B19" s="26" t="inlineStr">
        <is>
          <t>'Deels betaald': er is een deel betaald, maar er staat nog een bedrag open.</t>
        </is>
      </c>
    </row>
    <row r="20">
      <c r="B20" s="26" t="inlineStr">
        <is>
          <t>'Nog niet betaald': er is nog niets ontvangen voor dit contributiejaar.</t>
        </is>
      </c>
    </row>
    <row r="21">
      <c r="B21" s="26" t="inlineStr"/>
    </row>
    <row r="22">
      <c r="B22" s="25" t="inlineStr">
        <is>
          <t>Nieuwe leden toevoegen</t>
        </is>
      </c>
    </row>
    <row r="23">
      <c r="B23" s="26" t="inlineStr">
        <is>
          <t>Gebruik de eerste lege rij in het werkblad 'Ledenadministratie'. Er zijn 150 rijen voorbereid; de formules zijn al ingevuld.</t>
        </is>
      </c>
    </row>
    <row r="24">
      <c r="B24" s="26" t="inlineStr">
        <is>
          <t>Vul alleen de gele invoervelden in. De berekende kolommen verschijnen automatisch zodra u een lidnummer invoert.</t>
        </is>
      </c>
    </row>
    <row r="25">
      <c r="B25" s="26" t="inlineStr">
        <is>
          <t>Gebruik de filters in de kolomkoppen om te sorteren of te selecteren, bijvoorbeeld op betaalstatus of woonplaats.</t>
        </is>
      </c>
    </row>
    <row r="26">
      <c r="B26" s="26" t="inlineStr">
        <is>
          <t>De tarieven op het Dashboard (cellen J5:K7) zijn aanpasbaar; het contributietarief in het hoofdblad past zich automatisch aan.</t>
        </is>
      </c>
    </row>
    <row r="27">
      <c r="B27" s="26" t="inlineStr"/>
    </row>
    <row r="28">
      <c r="B28" s="25" t="inlineStr">
        <is>
          <t>Privacy (AVG)</t>
        </is>
      </c>
    </row>
    <row r="29">
      <c r="B29" s="26" t="inlineStr">
        <is>
          <t>Noteer alleen gegevens die noodzakelijk zijn. Registreer nooit een BSN of andere bijzondere persoonsgegevens in dit bestand.</t>
        </is>
      </c>
    </row>
    <row r="30">
      <c r="B30" s="26" t="inlineStr">
        <is>
          <t>Beperk de toegang tot dit bestand met persoonsgegevens en gebruik sterke wachtwoorden buiten Excel, bijvoorbeeld via beveiligde opslag van de vereniging.</t>
        </is>
      </c>
    </row>
    <row r="31">
      <c r="B31" s="26" t="inlineStr">
        <is>
          <t>Verwijder gegevens van ex-leden volgens het privacybeleid en de bewaartermijnen van de vereniging.</t>
        </is>
      </c>
    </row>
    <row r="32">
      <c r="B32" s="26" t="inlineStr"/>
    </row>
    <row r="33">
      <c r="B33" s="25" t="inlineStr">
        <is>
          <t>Back-up</t>
        </is>
      </c>
    </row>
    <row r="34">
      <c r="B34" s="26" t="inlineStr">
        <is>
          <t>Maak periodiek een back-up van dit bestand, bijvoorbeeld maandelijks na de verwerking van de betalingen.</t>
        </is>
      </c>
    </row>
    <row r="35">
      <c r="B35" s="26" t="inlineStr">
        <is>
          <t>Bewaar back-ups op een veilige, gescheiden locatie zodat gegevens niet verloren gaan.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2026-08-27T18:09:22Z</dcterms:created>
  <dcterms:modified xmlns:dcterms="http://purl.org/dc/terms/" xmlns:xsi="http://www.w3.org/2001/XMLSchema-instance" xsi:type="dcterms:W3CDTF">2026-08-27T18:09:22Z</dcterms:modified>
</cp:coreProperties>
</file>