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Maandplanning" sheetId="1" state="visible" r:id="rId1"/>
    <sheet xmlns:r="http://schemas.openxmlformats.org/officeDocument/2006/relationships" name="Dashboard" sheetId="2" state="visible" r:id="rId2"/>
    <sheet xmlns:r="http://schemas.openxmlformats.org/officeDocument/2006/relationships" name="Instructies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DD-MM-JJJJ"/>
    <numFmt numFmtId="165" formatCode="0.0"/>
  </numFmts>
  <fonts count="5">
    <font>
      <name val="Calibri"/>
      <family val="2"/>
      <color theme="1"/>
      <sz val="11"/>
      <scheme val="minor"/>
    </font>
    <font>
      <name val="Calibri"/>
      <b val="1"/>
      <color rgb="001E293B"/>
      <sz val="16"/>
    </font>
    <font>
      <name val="Calibri"/>
      <b val="1"/>
      <color rgb="00FFFFFF"/>
      <sz val="11"/>
    </font>
    <font>
      <b val="1"/>
    </font>
    <font>
      <b val="1"/>
      <i val="1"/>
    </font>
  </fonts>
  <fills count="8">
    <fill>
      <patternFill/>
    </fill>
    <fill>
      <patternFill patternType="gray125"/>
    </fill>
    <fill>
      <patternFill patternType="solid">
        <fgColor rgb="001E293B"/>
      </patternFill>
    </fill>
    <fill>
      <patternFill patternType="solid">
        <fgColor rgb="00F8FAFC"/>
      </patternFill>
    </fill>
    <fill>
      <patternFill patternType="solid">
        <fgColor rgb="00FFFBEB"/>
      </patternFill>
    </fill>
    <fill>
      <patternFill patternType="solid">
        <fgColor rgb="00FFFFFF"/>
      </patternFill>
    </fill>
    <fill>
      <patternFill patternType="solid">
        <fgColor rgb="00E2E8F0"/>
      </patternFill>
    </fill>
    <fill>
      <patternFill patternType="solid">
        <fgColor rgb="00C8102E"/>
      </patternFill>
    </fill>
  </fills>
  <borders count="2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</borders>
  <cellStyleXfs count="1">
    <xf numFmtId="0" fontId="0" fillId="0" borderId="0"/>
  </cellStyleXfs>
  <cellXfs count="30">
    <xf numFmtId="0" fontId="0" fillId="0" borderId="0" pivotButton="0" quotePrefix="0" xfId="0"/>
    <xf numFmtId="0" fontId="1" fillId="0" borderId="0" applyAlignment="1" pivotButton="0" quotePrefix="0" xfId="0">
      <alignment horizontal="left" vertical="center"/>
    </xf>
    <xf numFmtId="0" fontId="2" fillId="2" borderId="1" applyAlignment="1" pivotButton="0" quotePrefix="0" xfId="0">
      <alignment horizontal="center" vertical="center" wrapText="1"/>
    </xf>
    <xf numFmtId="0" fontId="0" fillId="3" borderId="1" applyAlignment="1" pivotButton="0" quotePrefix="0" xfId="0">
      <alignment horizontal="left" vertical="center" wrapText="1"/>
    </xf>
    <xf numFmtId="164" fontId="0" fillId="3" borderId="1" applyAlignment="1" pivotButton="0" quotePrefix="0" xfId="0">
      <alignment horizontal="left" vertical="center" wrapText="1"/>
    </xf>
    <xf numFmtId="0" fontId="0" fillId="3" borderId="1" applyAlignment="1" pivotButton="0" quotePrefix="0" xfId="0">
      <alignment horizontal="center" vertical="center" wrapText="1"/>
    </xf>
    <xf numFmtId="0" fontId="0" fillId="4" borderId="1" applyAlignment="1" pivotButton="0" quotePrefix="0" xfId="0">
      <alignment horizontal="left" vertical="center" wrapText="1"/>
    </xf>
    <xf numFmtId="0" fontId="0" fillId="4" borderId="1" applyAlignment="1" pivotButton="0" quotePrefix="0" xfId="0">
      <alignment horizontal="center" vertical="center" wrapText="1"/>
    </xf>
    <xf numFmtId="0" fontId="0" fillId="5" borderId="1" applyAlignment="1" pivotButton="0" quotePrefix="0" xfId="0">
      <alignment horizontal="left" vertical="center" wrapText="1"/>
    </xf>
    <xf numFmtId="164" fontId="0" fillId="5" borderId="1" applyAlignment="1" pivotButton="0" quotePrefix="0" xfId="0">
      <alignment horizontal="left" vertical="center" wrapText="1"/>
    </xf>
    <xf numFmtId="0" fontId="0" fillId="5" borderId="1" applyAlignment="1" pivotButton="0" quotePrefix="0" xfId="0">
      <alignment horizontal="center" vertical="center" wrapText="1"/>
    </xf>
    <xf numFmtId="0" fontId="3" fillId="6" borderId="1" pivotButton="0" quotePrefix="0" xfId="0"/>
    <xf numFmtId="0" fontId="4" fillId="0" borderId="1" pivotButton="0" quotePrefix="0" xfId="0"/>
    <xf numFmtId="165" fontId="4" fillId="0" borderId="1" pivotButton="0" quotePrefix="0" xfId="0"/>
    <xf numFmtId="0" fontId="1" fillId="0" borderId="0" pivotButton="0" quotePrefix="0" xfId="0"/>
    <xf numFmtId="0" fontId="2" fillId="2" borderId="1" pivotButton="0" quotePrefix="0" xfId="0"/>
    <xf numFmtId="0" fontId="0" fillId="3" borderId="1" pivotButton="0" quotePrefix="0" xfId="0"/>
    <xf numFmtId="0" fontId="0" fillId="5" borderId="1" pivotButton="0" quotePrefix="0" xfId="0"/>
    <xf numFmtId="165" fontId="0" fillId="5" borderId="1" pivotButton="0" quotePrefix="0" xfId="0"/>
    <xf numFmtId="165" fontId="0" fillId="3" borderId="1" pivotButton="0" quotePrefix="0" xfId="0"/>
    <xf numFmtId="9" fontId="0" fillId="5" borderId="1" pivotButton="0" quotePrefix="0" xfId="0"/>
    <xf numFmtId="0" fontId="2" fillId="7" borderId="0" pivotButton="0" quotePrefix="0" xfId="0"/>
    <xf numFmtId="0" fontId="2" fillId="2" borderId="0" pivotButton="0" quotePrefix="0" xfId="0"/>
    <xf numFmtId="0" fontId="3" fillId="3" borderId="1" applyAlignment="1" pivotButton="0" quotePrefix="0" xfId="0">
      <alignment horizontal="left" vertical="center" wrapText="1"/>
    </xf>
    <xf numFmtId="0" fontId="3" fillId="5" borderId="1" applyAlignment="1" pivotButton="0" quotePrefix="0" xfId="0">
      <alignment horizontal="left" vertical="center" wrapText="1"/>
    </xf>
    <xf numFmtId="164" fontId="0" fillId="3" borderId="1" applyAlignment="1" pivotButton="0" quotePrefix="0" xfId="0">
      <alignment horizontal="left" vertical="center" wrapText="1"/>
    </xf>
    <xf numFmtId="164" fontId="0" fillId="5" borderId="1" applyAlignment="1" pivotButton="0" quotePrefix="0" xfId="0">
      <alignment horizontal="left" vertical="center" wrapText="1"/>
    </xf>
    <xf numFmtId="165" fontId="4" fillId="0" borderId="1" pivotButton="0" quotePrefix="0" xfId="0"/>
    <xf numFmtId="165" fontId="0" fillId="5" borderId="1" pivotButton="0" quotePrefix="0" xfId="0"/>
    <xf numFmtId="165" fontId="0" fillId="3" borderId="1" pivotButton="0" quotePrefix="0" xfId="0"/>
  </cellXfs>
  <cellStyles count="1">
    <cellStyle name="Normal" xfId="0" builtinId="0" hidden="0"/>
  </cellStyles>
  <dxfs count="4">
    <dxf>
      <font>
        <b val="1"/>
        <color rgb="00DC2626"/>
      </font>
      <fill>
        <patternFill patternType="solid">
          <fgColor rgb="00FCA5A5"/>
        </patternFill>
      </fill>
    </dxf>
    <dxf>
      <font>
        <b val="1"/>
        <color rgb="0016A34A"/>
      </font>
      <fill>
        <patternFill patternType="solid">
          <fgColor rgb="00BBF7D0"/>
        </patternFill>
      </fill>
    </dxf>
    <dxf>
      <font>
        <b val="1"/>
        <color rgb="00DC2626"/>
      </font>
    </dxf>
    <dxf>
      <font>
        <b val="1"/>
        <color rgb="0016A34A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Aantal taken per status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'Dashboard'!B12</f>
            </strRef>
          </tx>
          <spPr>
            <a:solidFill xmlns:a="http://schemas.openxmlformats.org/drawingml/2006/main">
              <a:srgbClr val="1E293B"/>
            </a:solidFill>
            <a:ln xmlns:a="http://schemas.openxmlformats.org/drawingml/2006/main">
              <a:prstDash val="solid"/>
            </a:ln>
          </spPr>
          <cat>
            <numRef>
              <f>'Dashboard'!$A$13:$A$15</f>
            </numRef>
          </cat>
          <val>
            <numRef>
              <f>'Dashboard'!$B$13:$B$15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Status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Aantal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Geschatte uren per taak (op datum)</a:t>
            </a:r>
          </a:p>
        </rich>
      </tx>
    </title>
    <plotArea>
      <lineChart>
        <grouping val="standard"/>
        <ser>
          <idx val="0"/>
          <order val="0"/>
          <tx>
            <strRef>
              <f>'Maandplanning'!K2</f>
            </strRef>
          </tx>
          <spPr>
            <a:ln xmlns:a="http://schemas.openxmlformats.org/drawingml/2006/main">
              <a:solidFill>
                <a:srgbClr val="C8102E"/>
              </a:solidFill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'Maandplanning'!$B$3:$B$12</f>
            </numRef>
          </cat>
          <val>
            <numRef>
              <f>'Maandplanning'!$K$3:$K$12</f>
            </numRef>
          </val>
        </ser>
        <axId val="10"/>
        <axId val="100"/>
      </line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Datum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Uren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3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Verdeling prioriteit</a:t>
            </a:r>
          </a:p>
        </rich>
      </tx>
    </title>
    <plotArea>
      <pieChart>
        <varyColors val="1"/>
        <ser>
          <idx val="0"/>
          <order val="0"/>
          <tx>
            <strRef>
              <f>'Dashboard'!E12</f>
            </strRef>
          </tx>
          <spPr>
            <a:ln xmlns:a="http://schemas.openxmlformats.org/drawingml/2006/main">
              <a:prstDash val="solid"/>
            </a:ln>
          </spPr>
          <cat>
            <numRef>
              <f>'Dashboard'!$D$13:$D$15</f>
            </numRef>
          </cat>
          <val>
            <numRef>
              <f>'Dashboard'!$E$13:$E$15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Relationship Type="http://schemas.openxmlformats.org/officeDocument/2006/relationships/chart" Target="/xl/charts/chart3.xml" Id="rId3"/></Relationships>
</file>

<file path=xl/drawings/drawing1.xml><?xml version="1.0" encoding="utf-8"?>
<wsDr xmlns="http://schemas.openxmlformats.org/drawingml/2006/spreadsheetDrawing">
  <oneCellAnchor>
    <from>
      <col>6</col>
      <colOff>0</colOff>
      <row>1</row>
      <rowOff>0</rowOff>
    </from>
    <ext cx="5400000" cy="27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6</col>
      <colOff>0</colOff>
      <row>17</row>
      <rowOff>0</rowOff>
    </from>
    <ext cx="5400000" cy="270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  <oneCellAnchor>
    <from>
      <col>6</col>
      <colOff>0</colOff>
      <row>33</row>
      <rowOff>0</rowOff>
    </from>
    <ext cx="5400000" cy="2700000"/>
    <graphicFrame>
      <nvGraphicFramePr>
        <cNvPr id="3" name="Chart 3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Q14"/>
  <sheetViews>
    <sheetView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10" customWidth="1" min="1" max="1"/>
    <col width="13" customWidth="1" min="2" max="2"/>
    <col width="8" customWidth="1" min="3" max="3"/>
    <col width="13" customWidth="1" min="4" max="4"/>
    <col width="22" customWidth="1" min="5" max="5"/>
    <col width="26" customWidth="1" min="6" max="6"/>
    <col width="20" customWidth="1" min="7" max="7"/>
    <col width="14" customWidth="1" min="8" max="8"/>
    <col width="11" customWidth="1" min="9" max="9"/>
    <col width="14" customWidth="1" min="10" max="10"/>
    <col width="14" customWidth="1" min="11" max="11"/>
    <col width="14" customWidth="1" min="12" max="12"/>
    <col width="14" customWidth="1" min="13" max="13"/>
    <col width="13" customWidth="1" min="14" max="14"/>
    <col width="24" customWidth="1" min="15" max="15"/>
    <col width="12" customWidth="1" min="16" max="16"/>
    <col width="14" customWidth="1" min="17" max="17"/>
  </cols>
  <sheetData>
    <row r="1" ht="26" customHeight="1">
      <c r="A1" s="1" t="inlineStr">
        <is>
          <t>Maandplanning - Juli 2026</t>
        </is>
      </c>
    </row>
    <row r="2">
      <c r="A2" s="2" t="inlineStr">
        <is>
          <t>Taak-ID</t>
        </is>
      </c>
      <c r="B2" s="2" t="inlineStr">
        <is>
          <t>Datum</t>
        </is>
      </c>
      <c r="C2" s="2" t="inlineStr">
        <is>
          <t>Week</t>
        </is>
      </c>
      <c r="D2" s="2" t="inlineStr">
        <is>
          <t>Dag</t>
        </is>
      </c>
      <c r="E2" s="2" t="inlineStr">
        <is>
          <t>Project</t>
        </is>
      </c>
      <c r="F2" s="2" t="inlineStr">
        <is>
          <t>Taak</t>
        </is>
      </c>
      <c r="G2" s="2" t="inlineStr">
        <is>
          <t>Verantwoordelijke</t>
        </is>
      </c>
      <c r="H2" s="2" t="inlineStr">
        <is>
          <t>Locatie</t>
        </is>
      </c>
      <c r="I2" s="2" t="inlineStr">
        <is>
          <t>Prioriteit</t>
        </is>
      </c>
      <c r="J2" s="2" t="inlineStr">
        <is>
          <t>Status</t>
        </is>
      </c>
      <c r="K2" s="2" t="inlineStr">
        <is>
          <t>Geschatte uren</t>
        </is>
      </c>
      <c r="L2" s="2" t="inlineStr">
        <is>
          <t>Gewerkte uren</t>
        </is>
      </c>
      <c r="M2" s="2" t="inlineStr">
        <is>
          <t>Verschil uren</t>
        </is>
      </c>
      <c r="N2" s="2" t="inlineStr">
        <is>
          <t>Deadline</t>
        </is>
      </c>
      <c r="O2" s="2" t="inlineStr">
        <is>
          <t>Opmerking</t>
        </is>
      </c>
      <c r="P2" s="2" t="inlineStr">
        <is>
          <t>Voortgang</t>
        </is>
      </c>
      <c r="Q2" s="2" t="inlineStr">
        <is>
          <t>Deadline check</t>
        </is>
      </c>
    </row>
    <row r="3">
      <c r="A3" s="3" t="inlineStr">
        <is>
          <t>T-001</t>
        </is>
      </c>
      <c r="B3" s="25" t="n">
        <v>46204</v>
      </c>
      <c r="C3" s="5">
        <f>WEEKNUM(B3,2)</f>
        <v/>
      </c>
      <c r="D3" s="5">
        <f>TEXT(B3,"dddd")</f>
        <v/>
      </c>
      <c r="E3" s="3" t="inlineStr">
        <is>
          <t>Marketingcampagne</t>
        </is>
      </c>
      <c r="F3" s="3" t="inlineStr">
        <is>
          <t>Contentkalender opstellen</t>
        </is>
      </c>
      <c r="G3" s="3" t="inlineStr">
        <is>
          <t>Sanne de Vries</t>
        </is>
      </c>
      <c r="H3" s="3" t="inlineStr">
        <is>
          <t>Amsterdam</t>
        </is>
      </c>
      <c r="I3" s="6" t="inlineStr">
        <is>
          <t>Hoog</t>
        </is>
      </c>
      <c r="J3" s="6" t="inlineStr">
        <is>
          <t>Bezig</t>
        </is>
      </c>
      <c r="K3" s="7" t="n">
        <v>6</v>
      </c>
      <c r="L3" s="7" t="n">
        <v>5</v>
      </c>
      <c r="M3" s="5">
        <f>L3-K3</f>
        <v/>
      </c>
      <c r="N3" s="25" t="n">
        <v>46206</v>
      </c>
      <c r="O3" s="6" t="inlineStr">
        <is>
          <t>Wacht op goedkeuring</t>
        </is>
      </c>
      <c r="P3" s="5">
        <f>IF(M3&lt;0,"Te laat",IF(M3=0,"Op schema","Vooruit"))</f>
        <v/>
      </c>
      <c r="Q3" s="5">
        <f>IF(AND(N3&lt;TODAY(),J3&lt;&gt;"Afgerond"),"Actie nodig","OK")</f>
        <v/>
      </c>
    </row>
    <row r="4">
      <c r="A4" s="8" t="inlineStr">
        <is>
          <t>T-002</t>
        </is>
      </c>
      <c r="B4" s="26" t="n">
        <v>46205</v>
      </c>
      <c r="C4" s="10">
        <f>WEEKNUM(B4,2)</f>
        <v/>
      </c>
      <c r="D4" s="10">
        <f>TEXT(B4,"dddd")</f>
        <v/>
      </c>
      <c r="E4" s="8" t="inlineStr">
        <is>
          <t>Website update</t>
        </is>
      </c>
      <c r="F4" s="8" t="inlineStr">
        <is>
          <t>Homepage redesign</t>
        </is>
      </c>
      <c r="G4" s="8" t="inlineStr">
        <is>
          <t>Daan Jansen</t>
        </is>
      </c>
      <c r="H4" s="8" t="inlineStr">
        <is>
          <t>Rotterdam</t>
        </is>
      </c>
      <c r="I4" s="6" t="inlineStr">
        <is>
          <t>Hoog</t>
        </is>
      </c>
      <c r="J4" s="6" t="inlineStr">
        <is>
          <t>Nog te doen</t>
        </is>
      </c>
      <c r="K4" s="7" t="n">
        <v>8</v>
      </c>
      <c r="L4" s="7" t="n">
        <v>0</v>
      </c>
      <c r="M4" s="10">
        <f>L4-K4</f>
        <v/>
      </c>
      <c r="N4" s="26" t="n">
        <v>46211</v>
      </c>
      <c r="O4" s="6" t="inlineStr">
        <is>
          <t>Wireframes gereed</t>
        </is>
      </c>
      <c r="P4" s="10">
        <f>IF(M4&lt;0,"Te laat",IF(M4=0,"Op schema","Vooruit"))</f>
        <v/>
      </c>
      <c r="Q4" s="10">
        <f>IF(AND(N4&lt;TODAY(),J4&lt;&gt;"Afgerond"),"Actie nodig","OK")</f>
        <v/>
      </c>
    </row>
    <row r="5">
      <c r="A5" s="3" t="inlineStr">
        <is>
          <t>T-003</t>
        </is>
      </c>
      <c r="B5" s="25" t="n">
        <v>46206</v>
      </c>
      <c r="C5" s="5">
        <f>WEEKNUM(B5,2)</f>
        <v/>
      </c>
      <c r="D5" s="5">
        <f>TEXT(B5,"dddd")</f>
        <v/>
      </c>
      <c r="E5" s="3" t="inlineStr">
        <is>
          <t>Q2 rapportage</t>
        </is>
      </c>
      <c r="F5" s="3" t="inlineStr">
        <is>
          <t>Cijfers verzamelen</t>
        </is>
      </c>
      <c r="G5" s="3" t="inlineStr">
        <is>
          <t>Emma Bakker</t>
        </is>
      </c>
      <c r="H5" s="3" t="inlineStr">
        <is>
          <t>Utrecht</t>
        </is>
      </c>
      <c r="I5" s="6" t="inlineStr">
        <is>
          <t>Midden</t>
        </is>
      </c>
      <c r="J5" s="6" t="inlineStr">
        <is>
          <t>Afgerond</t>
        </is>
      </c>
      <c r="K5" s="7" t="n">
        <v>4</v>
      </c>
      <c r="L5" s="7" t="n">
        <v>4</v>
      </c>
      <c r="M5" s="5">
        <f>L5-K5</f>
        <v/>
      </c>
      <c r="N5" s="25" t="n">
        <v>46207</v>
      </c>
      <c r="O5" s="6" t="inlineStr"/>
      <c r="P5" s="5">
        <f>IF(M5&lt;0,"Te laat",IF(M5=0,"Op schema","Vooruit"))</f>
        <v/>
      </c>
      <c r="Q5" s="5">
        <f>IF(AND(N5&lt;TODAY(),J5&lt;&gt;"Afgerond"),"Actie nodig","OK")</f>
        <v/>
      </c>
    </row>
    <row r="6">
      <c r="A6" s="8" t="inlineStr">
        <is>
          <t>T-004</t>
        </is>
      </c>
      <c r="B6" s="26" t="n">
        <v>46209</v>
      </c>
      <c r="C6" s="10">
        <f>WEEKNUM(B6,2)</f>
        <v/>
      </c>
      <c r="D6" s="10">
        <f>TEXT(B6,"dddd")</f>
        <v/>
      </c>
      <c r="E6" s="8" t="inlineStr">
        <is>
          <t>Klantenservice optimalisatie</t>
        </is>
      </c>
      <c r="F6" s="8" t="inlineStr">
        <is>
          <t>Scripts herzien</t>
        </is>
      </c>
      <c r="G6" s="8" t="inlineStr">
        <is>
          <t>Lars de Boer</t>
        </is>
      </c>
      <c r="H6" s="8" t="inlineStr">
        <is>
          <t>Eindhoven</t>
        </is>
      </c>
      <c r="I6" s="6" t="inlineStr">
        <is>
          <t>Midden</t>
        </is>
      </c>
      <c r="J6" s="6" t="inlineStr">
        <is>
          <t>Bezig</t>
        </is>
      </c>
      <c r="K6" s="7" t="n">
        <v>5</v>
      </c>
      <c r="L6" s="7" t="n">
        <v>3</v>
      </c>
      <c r="M6" s="10">
        <f>L6-K6</f>
        <v/>
      </c>
      <c r="N6" s="26" t="n">
        <v>46213</v>
      </c>
      <c r="O6" s="6" t="inlineStr">
        <is>
          <t>Overleg gepland</t>
        </is>
      </c>
      <c r="P6" s="10">
        <f>IF(M6&lt;0,"Te laat",IF(M6=0,"Op schema","Vooruit"))</f>
        <v/>
      </c>
      <c r="Q6" s="10">
        <f>IF(AND(N6&lt;TODAY(),J6&lt;&gt;"Afgerond"),"Actie nodig","OK")</f>
        <v/>
      </c>
    </row>
    <row r="7">
      <c r="A7" s="3" t="inlineStr">
        <is>
          <t>T-005</t>
        </is>
      </c>
      <c r="B7" s="25" t="n">
        <v>46210</v>
      </c>
      <c r="C7" s="5">
        <f>WEEKNUM(B7,2)</f>
        <v/>
      </c>
      <c r="D7" s="5">
        <f>TEXT(B7,"dddd")</f>
        <v/>
      </c>
      <c r="E7" s="3" t="inlineStr">
        <is>
          <t>Social media planning</t>
        </is>
      </c>
      <c r="F7" s="3" t="inlineStr">
        <is>
          <t>Contentkalender juli</t>
        </is>
      </c>
      <c r="G7" s="3" t="inlineStr">
        <is>
          <t>Sophie Visser</t>
        </is>
      </c>
      <c r="H7" s="3" t="inlineStr">
        <is>
          <t>Groningen</t>
        </is>
      </c>
      <c r="I7" s="6" t="inlineStr">
        <is>
          <t>Laag</t>
        </is>
      </c>
      <c r="J7" s="6" t="inlineStr">
        <is>
          <t>Nog te doen</t>
        </is>
      </c>
      <c r="K7" s="7" t="n">
        <v>3</v>
      </c>
      <c r="L7" s="7" t="n">
        <v>0</v>
      </c>
      <c r="M7" s="5">
        <f>L7-K7</f>
        <v/>
      </c>
      <c r="N7" s="25" t="n">
        <v>46218</v>
      </c>
      <c r="O7" s="6" t="inlineStr"/>
      <c r="P7" s="5">
        <f>IF(M7&lt;0,"Te laat",IF(M7=0,"Op schema","Vooruit"))</f>
        <v/>
      </c>
      <c r="Q7" s="5">
        <f>IF(AND(N7&lt;TODAY(),J7&lt;&gt;"Afgerond"),"Actie nodig","OK")</f>
        <v/>
      </c>
    </row>
    <row r="8">
      <c r="A8" s="8" t="inlineStr">
        <is>
          <t>T-006</t>
        </is>
      </c>
      <c r="B8" s="26" t="n">
        <v>46211</v>
      </c>
      <c r="C8" s="10">
        <f>WEEKNUM(B8,2)</f>
        <v/>
      </c>
      <c r="D8" s="10">
        <f>TEXT(B8,"dddd")</f>
        <v/>
      </c>
      <c r="E8" s="8" t="inlineStr">
        <is>
          <t>Inkoopronde</t>
        </is>
      </c>
      <c r="F8" s="8" t="inlineStr">
        <is>
          <t>Offertes opvragen</t>
        </is>
      </c>
      <c r="G8" s="8" t="inlineStr">
        <is>
          <t>Bram van Dijk</t>
        </is>
      </c>
      <c r="H8" s="8" t="inlineStr">
        <is>
          <t>Den Haag</t>
        </is>
      </c>
      <c r="I8" s="6" t="inlineStr">
        <is>
          <t>Hoog</t>
        </is>
      </c>
      <c r="J8" s="6" t="inlineStr">
        <is>
          <t>Afgerond</t>
        </is>
      </c>
      <c r="K8" s="7" t="n">
        <v>7</v>
      </c>
      <c r="L8" s="7" t="n">
        <v>7</v>
      </c>
      <c r="M8" s="10">
        <f>L8-K8</f>
        <v/>
      </c>
      <c r="N8" s="26" t="n">
        <v>46212</v>
      </c>
      <c r="O8" s="6" t="inlineStr">
        <is>
          <t>Op tijd afgerond</t>
        </is>
      </c>
      <c r="P8" s="10">
        <f>IF(M8&lt;0,"Te laat",IF(M8=0,"Op schema","Vooruit"))</f>
        <v/>
      </c>
      <c r="Q8" s="10">
        <f>IF(AND(N8&lt;TODAY(),J8&lt;&gt;"Afgerond"),"Actie nodig","OK")</f>
        <v/>
      </c>
    </row>
    <row r="9">
      <c r="A9" s="3" t="inlineStr">
        <is>
          <t>T-007</t>
        </is>
      </c>
      <c r="B9" s="25" t="n">
        <v>46212</v>
      </c>
      <c r="C9" s="5">
        <f>WEEKNUM(B9,2)</f>
        <v/>
      </c>
      <c r="D9" s="5">
        <f>TEXT(B9,"dddd")</f>
        <v/>
      </c>
      <c r="E9" s="3" t="inlineStr">
        <is>
          <t>Evenementorganisatie</t>
        </is>
      </c>
      <c r="F9" s="3" t="inlineStr">
        <is>
          <t>Locatie boeken</t>
        </is>
      </c>
      <c r="G9" s="3" t="inlineStr">
        <is>
          <t>Julia Smit</t>
        </is>
      </c>
      <c r="H9" s="3" t="inlineStr">
        <is>
          <t>Haarlem</t>
        </is>
      </c>
      <c r="I9" s="6" t="inlineStr">
        <is>
          <t>Hoog</t>
        </is>
      </c>
      <c r="J9" s="6" t="inlineStr">
        <is>
          <t>Bezig</t>
        </is>
      </c>
      <c r="K9" s="7" t="n">
        <v>6</v>
      </c>
      <c r="L9" s="7" t="n">
        <v>4</v>
      </c>
      <c r="M9" s="5">
        <f>L9-K9</f>
        <v/>
      </c>
      <c r="N9" s="25" t="n">
        <v>46215</v>
      </c>
      <c r="O9" s="6" t="inlineStr">
        <is>
          <t>Nog te bevestigen</t>
        </is>
      </c>
      <c r="P9" s="5">
        <f>IF(M9&lt;0,"Te laat",IF(M9=0,"Op schema","Vooruit"))</f>
        <v/>
      </c>
      <c r="Q9" s="5">
        <f>IF(AND(N9&lt;TODAY(),J9&lt;&gt;"Afgerond"),"Actie nodig","OK")</f>
        <v/>
      </c>
    </row>
    <row r="10">
      <c r="A10" s="8" t="inlineStr">
        <is>
          <t>T-008</t>
        </is>
      </c>
      <c r="B10" s="26" t="n">
        <v>46213</v>
      </c>
      <c r="C10" s="10">
        <f>WEEKNUM(B10,2)</f>
        <v/>
      </c>
      <c r="D10" s="10">
        <f>TEXT(B10,"dddd")</f>
        <v/>
      </c>
      <c r="E10" s="8" t="inlineStr">
        <is>
          <t>Training onboarding</t>
        </is>
      </c>
      <c r="F10" s="8" t="inlineStr">
        <is>
          <t>Materiaal voorbereiden</t>
        </is>
      </c>
      <c r="G10" s="8" t="inlineStr">
        <is>
          <t>Thijs Dekker</t>
        </is>
      </c>
      <c r="H10" s="8" t="inlineStr">
        <is>
          <t>Breda</t>
        </is>
      </c>
      <c r="I10" s="6" t="inlineStr">
        <is>
          <t>Midden</t>
        </is>
      </c>
      <c r="J10" s="6" t="inlineStr">
        <is>
          <t>Nog te doen</t>
        </is>
      </c>
      <c r="K10" s="7" t="n">
        <v>5</v>
      </c>
      <c r="L10" s="7" t="n">
        <v>0</v>
      </c>
      <c r="M10" s="10">
        <f>L10-K10</f>
        <v/>
      </c>
      <c r="N10" s="26" t="n">
        <v>46223</v>
      </c>
      <c r="O10" s="6" t="inlineStr"/>
      <c r="P10" s="10">
        <f>IF(M10&lt;0,"Te laat",IF(M10=0,"Op schema","Vooruit"))</f>
        <v/>
      </c>
      <c r="Q10" s="10">
        <f>IF(AND(N10&lt;TODAY(),J10&lt;&gt;"Afgerond"),"Actie nodig","OK")</f>
        <v/>
      </c>
    </row>
    <row r="11">
      <c r="A11" s="3" t="inlineStr">
        <is>
          <t>T-009</t>
        </is>
      </c>
      <c r="B11" s="25" t="n">
        <v>46216</v>
      </c>
      <c r="C11" s="5">
        <f>WEEKNUM(B11,2)</f>
        <v/>
      </c>
      <c r="D11" s="5">
        <f>TEXT(B11,"dddd")</f>
        <v/>
      </c>
      <c r="E11" s="3" t="inlineStr">
        <is>
          <t>Facturatieproces</t>
        </is>
      </c>
      <c r="F11" s="3" t="inlineStr">
        <is>
          <t>Facturen controleren</t>
        </is>
      </c>
      <c r="G11" s="3" t="inlineStr">
        <is>
          <t>Lieke Meijer</t>
        </is>
      </c>
      <c r="H11" s="3" t="inlineStr">
        <is>
          <t>Nijmegen</t>
        </is>
      </c>
      <c r="I11" s="6" t="inlineStr">
        <is>
          <t>Laag</t>
        </is>
      </c>
      <c r="J11" s="6" t="inlineStr">
        <is>
          <t>Afgerond</t>
        </is>
      </c>
      <c r="K11" s="7" t="n">
        <v>2</v>
      </c>
      <c r="L11" s="7" t="n">
        <v>2</v>
      </c>
      <c r="M11" s="5">
        <f>L11-K11</f>
        <v/>
      </c>
      <c r="N11" s="25" t="n">
        <v>46217</v>
      </c>
      <c r="O11" s="6" t="inlineStr"/>
      <c r="P11" s="5">
        <f>IF(M11&lt;0,"Te laat",IF(M11=0,"Op schema","Vooruit"))</f>
        <v/>
      </c>
      <c r="Q11" s="5">
        <f>IF(AND(N11&lt;TODAY(),J11&lt;&gt;"Afgerond"),"Actie nodig","OK")</f>
        <v/>
      </c>
    </row>
    <row r="12">
      <c r="A12" s="8" t="inlineStr">
        <is>
          <t>T-010</t>
        </is>
      </c>
      <c r="B12" s="26" t="n">
        <v>46217</v>
      </c>
      <c r="C12" s="10">
        <f>WEEKNUM(B12,2)</f>
        <v/>
      </c>
      <c r="D12" s="10">
        <f>TEXT(B12,"dddd")</f>
        <v/>
      </c>
      <c r="E12" s="8" t="inlineStr">
        <is>
          <t>Voorraadcheck</t>
        </is>
      </c>
      <c r="F12" s="8" t="inlineStr">
        <is>
          <t>Magazijn tellen</t>
        </is>
      </c>
      <c r="G12" s="8" t="inlineStr">
        <is>
          <t>Ruben Mulder</t>
        </is>
      </c>
      <c r="H12" s="8" t="inlineStr">
        <is>
          <t>Tilburg</t>
        </is>
      </c>
      <c r="I12" s="6" t="inlineStr">
        <is>
          <t>Midden</t>
        </is>
      </c>
      <c r="J12" s="6" t="inlineStr">
        <is>
          <t>Bezig</t>
        </is>
      </c>
      <c r="K12" s="7" t="n">
        <v>8</v>
      </c>
      <c r="L12" s="7" t="n">
        <v>6</v>
      </c>
      <c r="M12" s="10">
        <f>L12-K12</f>
        <v/>
      </c>
      <c r="N12" s="26" t="n">
        <v>46221</v>
      </c>
      <c r="O12" s="6" t="inlineStr">
        <is>
          <t>Bijna klaar</t>
        </is>
      </c>
      <c r="P12" s="10">
        <f>IF(M12&lt;0,"Te laat",IF(M12=0,"Op schema","Vooruit"))</f>
        <v/>
      </c>
      <c r="Q12" s="10">
        <f>IF(AND(N12&lt;TODAY(),J12&lt;&gt;"Afgerond"),"Actie nodig","OK")</f>
        <v/>
      </c>
    </row>
    <row r="13">
      <c r="J13" s="11" t="inlineStr">
        <is>
          <t>Totalen</t>
        </is>
      </c>
      <c r="K13" s="11">
        <f>SUM(K3:K12)</f>
        <v/>
      </c>
      <c r="L13" s="11">
        <f>SUM(L3:L12)</f>
        <v/>
      </c>
      <c r="M13" s="11">
        <f>SUM(M3:M12)</f>
        <v/>
      </c>
    </row>
    <row r="14">
      <c r="J14" s="12" t="inlineStr">
        <is>
          <t>Gemiddeld per taak</t>
        </is>
      </c>
      <c r="K14" s="27">
        <f>AVERAGE(K3:K12)</f>
        <v/>
      </c>
    </row>
  </sheetData>
  <mergeCells count="1">
    <mergeCell ref="A1:Q1"/>
  </mergeCells>
  <conditionalFormatting sqref="Q3:Q12">
    <cfRule type="expression" priority="1" dxfId="0" stopIfTrue="1">
      <formula>Q3="Actie nodig"</formula>
    </cfRule>
  </conditionalFormatting>
  <conditionalFormatting sqref="J3:J12">
    <cfRule type="expression" priority="2" dxfId="1" stopIfTrue="1">
      <formula>J3="Afgerond"</formula>
    </cfRule>
  </conditionalFormatting>
  <conditionalFormatting sqref="M3:M12">
    <cfRule type="cellIs" priority="3" operator="lessThan" dxfId="2">
      <formula>0</formula>
    </cfRule>
    <cfRule type="cellIs" priority="4" operator="greaterThanOrEqual" dxfId="3">
      <formula>0</formula>
    </cfRule>
  </conditionalFormatting>
  <dataValidations count="2">
    <dataValidation sqref="I3:I12" showErrorMessage="1" showInputMessage="1" allowBlank="1" type="list">
      <formula1>"Hoog,Midden,Laag"</formula1>
    </dataValidation>
    <dataValidation sqref="J3:J12" showErrorMessage="1" showInputMessage="1" allowBlank="1" type="list">
      <formula1>"Nog te doen,Bezig,Afgerond"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29"/>
  <sheetViews>
    <sheetView workbookViewId="0">
      <selection activeCell="A1" sqref="A1"/>
    </sheetView>
  </sheetViews>
  <sheetFormatPr baseColWidth="8" defaultRowHeight="15"/>
  <cols>
    <col width="28" customWidth="1" min="1" max="1"/>
    <col width="16" customWidth="1" min="2" max="2"/>
    <col width="15" customWidth="1" min="3" max="3"/>
    <col width="26" customWidth="1" min="4" max="4"/>
    <col width="16" customWidth="1" min="5" max="5"/>
    <col width="15" customWidth="1" min="6" max="6"/>
    <col width="15" customWidth="1" min="7" max="7"/>
    <col width="15" customWidth="1" min="8" max="8"/>
  </cols>
  <sheetData>
    <row r="1" ht="26" customHeight="1">
      <c r="A1" s="14" t="inlineStr">
        <is>
          <t>Dashboard - Maandplanning</t>
        </is>
      </c>
    </row>
    <row r="2">
      <c r="A2" s="15" t="inlineStr">
        <is>
          <t>KPI</t>
        </is>
      </c>
      <c r="B2" s="15" t="inlineStr">
        <is>
          <t>Waarde</t>
        </is>
      </c>
    </row>
    <row r="3">
      <c r="A3" s="16" t="inlineStr">
        <is>
          <t>Totaal aantal taken</t>
        </is>
      </c>
      <c r="B3" s="16">
        <f>COUNTA(Maandplanning!A3:A12)</f>
        <v/>
      </c>
    </row>
    <row r="4">
      <c r="A4" s="17" t="inlineStr">
        <is>
          <t>Afgeronde taken</t>
        </is>
      </c>
      <c r="B4" s="17">
        <f>COUNTIF(Maandplanning!J3:J12,"Afgerond")</f>
        <v/>
      </c>
    </row>
    <row r="5">
      <c r="A5" s="16" t="inlineStr">
        <is>
          <t>Openstaande taken</t>
        </is>
      </c>
      <c r="B5" s="16">
        <f>COUNTIF(Maandplanning!J3:J12,"&lt;&gt;Afgerond")</f>
        <v/>
      </c>
    </row>
    <row r="6">
      <c r="A6" s="17" t="inlineStr">
        <is>
          <t>Gemiddelde geschatte uren</t>
        </is>
      </c>
      <c r="B6" s="28">
        <f>AVERAGE(Maandplanning!K3:K12)</f>
        <v/>
      </c>
    </row>
    <row r="7">
      <c r="A7" s="16" t="inlineStr">
        <is>
          <t>Totale urenverschil</t>
        </is>
      </c>
      <c r="B7" s="29">
        <f>SUM(Maandplanning!M3:M12)</f>
        <v/>
      </c>
    </row>
    <row r="8">
      <c r="A8" s="17" t="inlineStr">
        <is>
          <t>% afgerond</t>
        </is>
      </c>
      <c r="B8" s="20">
        <f>IFERROR(B3/B2,0)</f>
        <v/>
      </c>
    </row>
    <row r="9"/>
    <row r="10"/>
    <row r="11">
      <c r="A11" s="21" t="inlineStr">
        <is>
          <t>Status overzicht</t>
        </is>
      </c>
      <c r="D11" s="21" t="inlineStr">
        <is>
          <t>Prioriteit overzicht</t>
        </is>
      </c>
    </row>
    <row r="12">
      <c r="A12" s="22" t="inlineStr">
        <is>
          <t>Status</t>
        </is>
      </c>
      <c r="B12" s="22" t="inlineStr">
        <is>
          <t>Aantal</t>
        </is>
      </c>
      <c r="D12" s="22" t="inlineStr">
        <is>
          <t>Prioriteit</t>
        </is>
      </c>
      <c r="E12" s="22" t="inlineStr">
        <is>
          <t>Aantal</t>
        </is>
      </c>
    </row>
    <row r="13">
      <c r="A13" s="16" t="inlineStr">
        <is>
          <t>Nog te doen</t>
        </is>
      </c>
      <c r="B13" s="16">
        <f>COUNTIF(Maandplanning!J3:J12,"Nog te doen")</f>
        <v/>
      </c>
      <c r="D13" s="16" t="inlineStr">
        <is>
          <t>Hoog</t>
        </is>
      </c>
      <c r="E13" s="16">
        <f>COUNTIF(Maandplanning!I3:I12,"Hoog")</f>
        <v/>
      </c>
    </row>
    <row r="14">
      <c r="A14" s="17" t="inlineStr">
        <is>
          <t>Bezig</t>
        </is>
      </c>
      <c r="B14" s="17">
        <f>COUNTIF(Maandplanning!J3:J12,"Bezig")</f>
        <v/>
      </c>
      <c r="D14" s="17" t="inlineStr">
        <is>
          <t>Midden</t>
        </is>
      </c>
      <c r="E14" s="17">
        <f>COUNTIF(Maandplanning!I3:I12,"Midden")</f>
        <v/>
      </c>
    </row>
    <row r="15">
      <c r="A15" s="16" t="inlineStr">
        <is>
          <t>Afgerond</t>
        </is>
      </c>
      <c r="B15" s="16">
        <f>COUNTIF(Maandplanning!J3:J12,"Afgerond")</f>
        <v/>
      </c>
      <c r="D15" s="16" t="inlineStr">
        <is>
          <t>Laag</t>
        </is>
      </c>
      <c r="E15" s="16">
        <f>COUNTIF(Maandplanning!I3:I12,"Laag")</f>
        <v/>
      </c>
    </row>
    <row r="16"/>
    <row r="17"/>
    <row r="18">
      <c r="A18" s="21" t="inlineStr">
        <is>
          <t>Taken per verantwoordelijke</t>
        </is>
      </c>
      <c r="D18" s="21" t="inlineStr">
        <is>
          <t>Openstaand per project</t>
        </is>
      </c>
    </row>
    <row r="19">
      <c r="A19" s="22" t="inlineStr">
        <is>
          <t>Naam</t>
        </is>
      </c>
      <c r="B19" s="22" t="inlineStr">
        <is>
          <t>Aantal taken</t>
        </is>
      </c>
      <c r="D19" s="22" t="inlineStr">
        <is>
          <t>Project</t>
        </is>
      </c>
      <c r="E19" s="22" t="inlineStr">
        <is>
          <t>Openstaand</t>
        </is>
      </c>
    </row>
    <row r="20">
      <c r="A20" s="16" t="inlineStr">
        <is>
          <t>Sanne de Vries</t>
        </is>
      </c>
      <c r="B20" s="16">
        <f>COUNTIF(Maandplanning!G3:G12,"Sanne de Vries")</f>
        <v/>
      </c>
      <c r="D20" s="16" t="inlineStr">
        <is>
          <t>Marketingcampagne</t>
        </is>
      </c>
      <c r="E20" s="16">
        <f>COUNTIFS(Maandplanning!E3:E12,"Marketingcampagne",Maandplanning!J3:J12,"&lt;&gt;Afgerond")</f>
        <v/>
      </c>
    </row>
    <row r="21">
      <c r="A21" s="17" t="inlineStr">
        <is>
          <t>Daan Jansen</t>
        </is>
      </c>
      <c r="B21" s="17">
        <f>COUNTIF(Maandplanning!G3:G12,"Daan Jansen")</f>
        <v/>
      </c>
      <c r="D21" s="17" t="inlineStr">
        <is>
          <t>Website update</t>
        </is>
      </c>
      <c r="E21" s="17">
        <f>COUNTIFS(Maandplanning!E3:E12,"Website update",Maandplanning!J3:J12,"&lt;&gt;Afgerond")</f>
        <v/>
      </c>
    </row>
    <row r="22">
      <c r="A22" s="16" t="inlineStr">
        <is>
          <t>Emma Bakker</t>
        </is>
      </c>
      <c r="B22" s="16">
        <f>COUNTIF(Maandplanning!G3:G12,"Emma Bakker")</f>
        <v/>
      </c>
      <c r="D22" s="16" t="inlineStr">
        <is>
          <t>Q2 rapportage</t>
        </is>
      </c>
      <c r="E22" s="16">
        <f>COUNTIFS(Maandplanning!E3:E12,"Q2 rapportage",Maandplanning!J3:J12,"&lt;&gt;Afgerond")</f>
        <v/>
      </c>
    </row>
    <row r="23">
      <c r="A23" s="17" t="inlineStr">
        <is>
          <t>Lars de Boer</t>
        </is>
      </c>
      <c r="B23" s="17">
        <f>COUNTIF(Maandplanning!G3:G12,"Lars de Boer")</f>
        <v/>
      </c>
      <c r="D23" s="17" t="inlineStr">
        <is>
          <t>Klantenservice optimalisatie</t>
        </is>
      </c>
      <c r="E23" s="17">
        <f>COUNTIFS(Maandplanning!E3:E12,"Klantenservice optimalisatie",Maandplanning!J3:J12,"&lt;&gt;Afgerond")</f>
        <v/>
      </c>
    </row>
    <row r="24">
      <c r="A24" s="16" t="inlineStr">
        <is>
          <t>Sophie Visser</t>
        </is>
      </c>
      <c r="B24" s="16">
        <f>COUNTIF(Maandplanning!G3:G12,"Sophie Visser")</f>
        <v/>
      </c>
      <c r="D24" s="16" t="inlineStr">
        <is>
          <t>Social media planning</t>
        </is>
      </c>
      <c r="E24" s="16">
        <f>COUNTIFS(Maandplanning!E3:E12,"Social media planning",Maandplanning!J3:J12,"&lt;&gt;Afgerond")</f>
        <v/>
      </c>
    </row>
    <row r="25">
      <c r="A25" s="17" t="inlineStr">
        <is>
          <t>Bram van Dijk</t>
        </is>
      </c>
      <c r="B25" s="17">
        <f>COUNTIF(Maandplanning!G3:G12,"Bram van Dijk")</f>
        <v/>
      </c>
      <c r="D25" s="17" t="inlineStr">
        <is>
          <t>Inkoopronde</t>
        </is>
      </c>
      <c r="E25" s="17">
        <f>COUNTIFS(Maandplanning!E3:E12,"Inkoopronde",Maandplanning!J3:J12,"&lt;&gt;Afgerond")</f>
        <v/>
      </c>
    </row>
    <row r="26">
      <c r="A26" s="16" t="inlineStr">
        <is>
          <t>Julia Smit</t>
        </is>
      </c>
      <c r="B26" s="16">
        <f>COUNTIF(Maandplanning!G3:G12,"Julia Smit")</f>
        <v/>
      </c>
      <c r="D26" s="16" t="inlineStr">
        <is>
          <t>Evenementorganisatie</t>
        </is>
      </c>
      <c r="E26" s="16">
        <f>COUNTIFS(Maandplanning!E3:E12,"Evenementorganisatie",Maandplanning!J3:J12,"&lt;&gt;Afgerond")</f>
        <v/>
      </c>
    </row>
    <row r="27">
      <c r="A27" s="17" t="inlineStr">
        <is>
          <t>Thijs Dekker</t>
        </is>
      </c>
      <c r="B27" s="17">
        <f>COUNTIF(Maandplanning!G3:G12,"Thijs Dekker")</f>
        <v/>
      </c>
      <c r="D27" s="17" t="inlineStr">
        <is>
          <t>Training onboarding</t>
        </is>
      </c>
      <c r="E27" s="17">
        <f>COUNTIFS(Maandplanning!E3:E12,"Training onboarding",Maandplanning!J3:J12,"&lt;&gt;Afgerond")</f>
        <v/>
      </c>
    </row>
    <row r="28">
      <c r="A28" s="16" t="inlineStr">
        <is>
          <t>Lieke Meijer</t>
        </is>
      </c>
      <c r="B28" s="16">
        <f>COUNTIF(Maandplanning!G3:G12,"Lieke Meijer")</f>
        <v/>
      </c>
      <c r="D28" s="16" t="inlineStr">
        <is>
          <t>Facturatieproces</t>
        </is>
      </c>
      <c r="E28" s="16">
        <f>COUNTIFS(Maandplanning!E3:E12,"Facturatieproces",Maandplanning!J3:J12,"&lt;&gt;Afgerond")</f>
        <v/>
      </c>
    </row>
    <row r="29">
      <c r="A29" s="17" t="inlineStr">
        <is>
          <t>Ruben Mulder</t>
        </is>
      </c>
      <c r="B29" s="17">
        <f>COUNTIF(Maandplanning!G3:G12,"Ruben Mulder")</f>
        <v/>
      </c>
      <c r="D29" s="17" t="inlineStr">
        <is>
          <t>Voorraadcheck</t>
        </is>
      </c>
      <c r="E29" s="17">
        <f>COUNTIFS(Maandplanning!E3:E12,"Voorraadcheck",Maandplanning!J3:J12,"&lt;&gt;Afgerond")</f>
        <v/>
      </c>
    </row>
  </sheetData>
  <mergeCells count="5">
    <mergeCell ref="A1:F1"/>
    <mergeCell ref="A11:B11"/>
    <mergeCell ref="D11:E11"/>
    <mergeCell ref="A18:B18"/>
    <mergeCell ref="D18:E18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12"/>
  <sheetViews>
    <sheetView workbookViewId="0">
      <selection activeCell="A1" sqref="A1"/>
    </sheetView>
  </sheetViews>
  <sheetFormatPr baseColWidth="8" defaultRowHeight="15"/>
  <cols>
    <col width="26" customWidth="1" min="1" max="1"/>
    <col width="90" customWidth="1" min="2" max="2"/>
  </cols>
  <sheetData>
    <row r="1" ht="26" customHeight="1">
      <c r="A1" s="14" t="inlineStr">
        <is>
          <t>Instructies - Maandplanning sjabloon</t>
        </is>
      </c>
    </row>
    <row r="2">
      <c r="A2" s="22" t="inlineStr">
        <is>
          <t>Onderwerp</t>
        </is>
      </c>
      <c r="B2" s="22" t="inlineStr">
        <is>
          <t>Toelichting</t>
        </is>
      </c>
    </row>
    <row r="3" ht="30" customHeight="1">
      <c r="A3" s="23" t="inlineStr">
        <is>
          <t>Nieuwe taak toevoegen</t>
        </is>
      </c>
      <c r="B3" s="3" t="inlineStr">
        <is>
          <t>Voeg een nieuwe rij toe onderaan de tabel in het tabblad 'Maandplanning'. Vul Taak-ID, Datum, Project, Taak, Verantwoordelijke, Locatie, Prioriteit, Status, Geschatte uren, Gewerkte uren, Deadline en Opmerking in.</t>
        </is>
      </c>
    </row>
    <row r="4" ht="30" customHeight="1">
      <c r="A4" s="24" t="inlineStr">
        <is>
          <t>Handmatige kolommen</t>
        </is>
      </c>
      <c r="B4" s="8" t="inlineStr">
        <is>
          <t>Taak-ID, Datum, Project, Taak, Verantwoordelijke, Locatie, Prioriteit, Status, Geschatte uren, Gewerkte uren, Deadline en Opmerking vul je zelf in (lichtgele cellen).</t>
        </is>
      </c>
    </row>
    <row r="5" ht="30" customHeight="1">
      <c r="A5" s="23" t="inlineStr">
        <is>
          <t>Automatische kolommen</t>
        </is>
      </c>
      <c r="B5" s="3" t="inlineStr">
        <is>
          <t>Week, Dag, Verschil uren, Voortgang en Deadline check worden automatisch berekend met formules. Niet handmatig aanpassen.</t>
        </is>
      </c>
    </row>
    <row r="6" ht="30" customHeight="1">
      <c r="A6" s="24" t="inlineStr">
        <is>
          <t>Betekenis Prioriteit</t>
        </is>
      </c>
      <c r="B6" s="8" t="inlineStr">
        <is>
          <t>Hoog = urgente taak met impact, Midden = normale planning, Laag = kan later worden opgepakt.</t>
        </is>
      </c>
    </row>
    <row r="7" ht="30" customHeight="1">
      <c r="A7" s="23" t="inlineStr">
        <is>
          <t>Betekenis Status</t>
        </is>
      </c>
      <c r="B7" s="3" t="inlineStr">
        <is>
          <t>Nog te doen = nog niet gestart, Bezig = in uitvoering, Afgerond = volledig gereed.</t>
        </is>
      </c>
    </row>
    <row r="8" ht="30" customHeight="1">
      <c r="A8" s="24" t="inlineStr">
        <is>
          <t>Voortgang kolom</t>
        </is>
      </c>
      <c r="B8" s="8" t="inlineStr">
        <is>
          <t>Toont automatisch 'Te laat', 'Op schema' of 'Vooruit' op basis van het urenverschil (Gewerkte uren min Geschatte uren).</t>
        </is>
      </c>
    </row>
    <row r="9" ht="30" customHeight="1">
      <c r="A9" s="23" t="inlineStr">
        <is>
          <t>Deadline check kolom</t>
        </is>
      </c>
      <c r="B9" s="3" t="inlineStr">
        <is>
          <t>Toont 'Actie nodig' als de deadline is verstreken en de status niet 'Afgerond' is, anders 'OK'.</t>
        </is>
      </c>
    </row>
    <row r="10" ht="30" customHeight="1">
      <c r="A10" s="24" t="inlineStr">
        <is>
          <t>Dashboard KPI's</t>
        </is>
      </c>
      <c r="B10" s="8" t="inlineStr">
        <is>
          <t>Het tabblad Dashboard toont totalen, gemiddelden en percentages op basis van de tabel in Maandplanning, plus grafieken per status, prioriteit en datum.</t>
        </is>
      </c>
    </row>
    <row r="11" ht="30" customHeight="1">
      <c r="A11" s="23" t="inlineStr">
        <is>
          <t>Datumnotatie</t>
        </is>
      </c>
      <c r="B11" s="3" t="inlineStr">
        <is>
          <t>Alle datums staan in het formaat DD-MM-JJJJ (Nederlandse standaard).</t>
        </is>
      </c>
    </row>
    <row r="12" ht="30" customHeight="1">
      <c r="A12" s="24" t="inlineStr">
        <is>
          <t>Uren invoer</t>
        </is>
      </c>
      <c r="B12" s="8" t="inlineStr">
        <is>
          <t>Geschatte en gewerkte uren worden ingevoerd als getal, bijvoorbeeld 4 of 6.5 uur per taak.</t>
        </is>
      </c>
    </row>
  </sheetData>
  <mergeCells count="1">
    <mergeCell ref="A1:B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2026-07-02T14:46:24Z</dcterms:created>
  <dcterms:modified xmlns:dcterms="http://purl.org/dc/terms/" xmlns:xsi="http://www.w3.org/2001/XMLSchema-instance" xsi:type="dcterms:W3CDTF">2026-07-02T14:46:24Z</dcterms:modified>
</cp:coreProperties>
</file>