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shboard" sheetId="1" state="visible" r:id="rId1"/>
    <sheet xmlns:r="http://schemas.openxmlformats.org/officeDocument/2006/relationships" name="Onderhoudslogboek" sheetId="2" state="visible" r:id="rId2"/>
    <sheet xmlns:r="http://schemas.openxmlformats.org/officeDocument/2006/relationships" name="Apparatuurregister" sheetId="3" state="visible" r:id="rId3"/>
    <sheet xmlns:r="http://schemas.openxmlformats.org/officeDocument/2006/relationships" name="Instructies" sheetId="4" state="visible" r:id="rId4"/>
  </sheets>
  <definedNames>
    <definedName name="_xlnm._FilterDatabase" localSheetId="1" hidden="1">'Onderhoudslogboek'!$A$3:$Q$103</definedName>
    <definedName name="_xlnm._FilterDatabase" localSheetId="2" hidden="1">'Apparatuurregister'!$A$3:$M$103</definedName>
  </definedNames>
  <calcPr calcId="124519" fullCalcOnLoad="1"/>
</workbook>
</file>

<file path=xl/styles.xml><?xml version="1.0" encoding="utf-8"?>
<styleSheet xmlns="http://schemas.openxmlformats.org/spreadsheetml/2006/main">
  <numFmts count="5">
    <numFmt numFmtId="164" formatCode="&quot;€&quot; #.##0,00"/>
    <numFmt numFmtId="165" formatCode="0.0%"/>
    <numFmt numFmtId="166" formatCode="dd-mm-yyyy"/>
    <numFmt numFmtId="167" formatCode="mmm yyyy"/>
    <numFmt numFmtId="168" formatCode="0.0"/>
  </numFmts>
  <fonts count="6">
    <font>
      <name val="Calibri"/>
      <family val="2"/>
      <color theme="1"/>
      <sz val="11"/>
      <scheme val="minor"/>
    </font>
    <font>
      <name val="Aptos"/>
      <b val="1"/>
      <color rgb="00FFFFFF"/>
      <sz val="16"/>
    </font>
    <font>
      <name val="Aptos"/>
      <color rgb="004B5563"/>
      <sz val="9"/>
    </font>
    <font>
      <name val="Aptos"/>
      <b val="1"/>
      <color rgb="00FFFFFF"/>
      <sz val="11"/>
    </font>
    <font>
      <name val="Aptos"/>
      <b val="1"/>
      <color rgb="000F172A"/>
      <sz val="12"/>
    </font>
    <font>
      <name val="Aptos"/>
      <color rgb="001F2937"/>
      <sz val="10"/>
    </font>
  </fonts>
  <fills count="9">
    <fill>
      <patternFill/>
    </fill>
    <fill>
      <patternFill patternType="gray125"/>
    </fill>
    <fill>
      <patternFill patternType="solid">
        <fgColor rgb="000F766E"/>
      </patternFill>
    </fill>
    <fill>
      <patternFill patternType="solid">
        <fgColor rgb="0014B8A6"/>
      </patternFill>
    </fill>
    <fill>
      <patternFill patternType="solid">
        <fgColor rgb="00E0F2FE"/>
      </patternFill>
    </fill>
    <fill>
      <patternFill patternType="solid">
        <fgColor rgb="00FFFFFF"/>
      </patternFill>
    </fill>
    <fill>
      <patternFill patternType="solid">
        <fgColor rgb="00FFFBEB"/>
      </patternFill>
    </fill>
    <fill>
      <patternFill patternType="solid">
        <fgColor rgb="00F3F4F6"/>
      </patternFill>
    </fill>
    <fill>
      <patternFill patternType="solid">
        <fgColor rgb="00F0FDFA"/>
      </patternFill>
    </fill>
  </fills>
  <borders count="2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</borders>
  <cellStyleXfs count="1">
    <xf numFmtId="0" fontId="0" fillId="0" borderId="0"/>
  </cellStyleXfs>
  <cellXfs count="45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center" vertical="center"/>
    </xf>
    <xf numFmtId="0" fontId="3" fillId="3" borderId="1" applyAlignment="1" pivotButton="0" quotePrefix="0" xfId="0">
      <alignment horizontal="left" vertical="center"/>
    </xf>
    <xf numFmtId="164" fontId="4" fillId="4" borderId="1" applyAlignment="1" pivotButton="0" quotePrefix="0" xfId="0">
      <alignment horizontal="right" vertical="center"/>
    </xf>
    <xf numFmtId="1" fontId="4" fillId="4" borderId="1" applyAlignment="1" pivotButton="0" quotePrefix="0" xfId="0">
      <alignment horizontal="right" vertical="center"/>
    </xf>
    <xf numFmtId="165" fontId="4" fillId="4" borderId="1" applyAlignment="1" pivotButton="0" quotePrefix="0" xfId="0">
      <alignment horizontal="right" vertical="center"/>
    </xf>
    <xf numFmtId="0" fontId="5" fillId="5" borderId="1" applyAlignment="1" pivotButton="0" quotePrefix="0" xfId="0">
      <alignment horizontal="left" vertical="center"/>
    </xf>
    <xf numFmtId="164" fontId="5" fillId="6" borderId="1" applyAlignment="1" pivotButton="0" quotePrefix="0" xfId="0">
      <alignment horizontal="right" vertical="center"/>
    </xf>
    <xf numFmtId="165" fontId="5" fillId="6" borderId="1" applyAlignment="1" pivotButton="0" quotePrefix="0" xfId="0">
      <alignment horizontal="right" vertical="center"/>
    </xf>
    <xf numFmtId="0" fontId="5" fillId="7" borderId="1" applyAlignment="1" pivotButton="0" quotePrefix="0" xfId="0">
      <alignment horizontal="right" vertical="center"/>
    </xf>
    <xf numFmtId="166" fontId="5" fillId="6" borderId="1" applyAlignment="1" pivotButton="0" quotePrefix="0" xfId="0">
      <alignment horizontal="right" vertical="center"/>
    </xf>
    <xf numFmtId="0" fontId="5" fillId="8" borderId="1" applyAlignment="1" pivotButton="0" quotePrefix="0" xfId="0">
      <alignment horizontal="left" vertical="center"/>
    </xf>
    <xf numFmtId="164" fontId="5" fillId="8" borderId="1" applyAlignment="1" pivotButton="0" quotePrefix="0" xfId="0">
      <alignment horizontal="right" vertical="center"/>
    </xf>
    <xf numFmtId="1" fontId="5" fillId="8" borderId="1" applyAlignment="1" pivotButton="0" quotePrefix="0" xfId="0">
      <alignment horizontal="right" vertical="center"/>
    </xf>
    <xf numFmtId="164" fontId="5" fillId="5" borderId="1" applyAlignment="1" pivotButton="0" quotePrefix="0" xfId="0">
      <alignment horizontal="right" vertical="center"/>
    </xf>
    <xf numFmtId="1" fontId="5" fillId="5" borderId="1" applyAlignment="1" pivotButton="0" quotePrefix="0" xfId="0">
      <alignment horizontal="right" vertical="center"/>
    </xf>
    <xf numFmtId="0" fontId="5" fillId="8" borderId="1" applyAlignment="1" pivotButton="0" quotePrefix="0" xfId="0">
      <alignment horizontal="right" vertical="center"/>
    </xf>
    <xf numFmtId="0" fontId="5" fillId="5" borderId="1" applyAlignment="1" pivotButton="0" quotePrefix="0" xfId="0">
      <alignment horizontal="right" vertical="center"/>
    </xf>
    <xf numFmtId="167" fontId="5" fillId="8" borderId="1" applyAlignment="1" pivotButton="0" quotePrefix="0" xfId="0">
      <alignment horizontal="left" vertical="center"/>
    </xf>
    <xf numFmtId="167" fontId="5" fillId="5" borderId="1" applyAlignment="1" pivotButton="0" quotePrefix="0" xfId="0">
      <alignment horizontal="left" vertical="center"/>
    </xf>
    <xf numFmtId="166" fontId="5" fillId="8" borderId="1" applyAlignment="1" pivotButton="0" quotePrefix="0" xfId="0">
      <alignment horizontal="left" vertical="center"/>
    </xf>
    <xf numFmtId="166" fontId="5" fillId="5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top" wrapText="1"/>
    </xf>
    <xf numFmtId="0" fontId="5" fillId="6" borderId="1" applyAlignment="1" pivotButton="0" quotePrefix="0" xfId="0">
      <alignment horizontal="left" vertical="center"/>
    </xf>
    <xf numFmtId="166" fontId="5" fillId="6" borderId="1" applyAlignment="1" pivotButton="0" quotePrefix="0" xfId="0">
      <alignment horizontal="left" vertical="center"/>
    </xf>
    <xf numFmtId="0" fontId="5" fillId="4" borderId="1" applyAlignment="1" pivotButton="0" quotePrefix="0" xfId="0">
      <alignment horizontal="left" vertical="center"/>
    </xf>
    <xf numFmtId="0" fontId="5" fillId="6" borderId="1" applyAlignment="1" pivotButton="0" quotePrefix="0" xfId="0">
      <alignment horizontal="left" vertical="top" wrapText="1"/>
    </xf>
    <xf numFmtId="168" fontId="5" fillId="6" borderId="1" applyAlignment="1" pivotButton="0" quotePrefix="0" xfId="0">
      <alignment horizontal="left" vertical="center"/>
    </xf>
    <xf numFmtId="164" fontId="5" fillId="6" borderId="1" applyAlignment="1" pivotButton="0" quotePrefix="0" xfId="0">
      <alignment horizontal="left" vertical="center"/>
    </xf>
    <xf numFmtId="164" fontId="5" fillId="4" borderId="1" applyAlignment="1" pivotButton="0" quotePrefix="0" xfId="0">
      <alignment horizontal="left" vertical="center"/>
    </xf>
    <xf numFmtId="166" fontId="5" fillId="4" borderId="1" applyAlignment="1" pivotButton="0" quotePrefix="0" xfId="0">
      <alignment horizontal="left" vertical="center"/>
    </xf>
    <xf numFmtId="1" fontId="5" fillId="6" borderId="1" applyAlignment="1" pivotButton="0" quotePrefix="0" xfId="0">
      <alignment horizontal="left" vertical="center"/>
    </xf>
    <xf numFmtId="0" fontId="3" fillId="3" borderId="1" applyAlignment="1" pivotButton="0" quotePrefix="0" xfId="0">
      <alignment horizontal="left" vertical="top" wrapText="1"/>
    </xf>
    <xf numFmtId="0" fontId="5" fillId="5" borderId="1" applyAlignment="1" pivotButton="0" quotePrefix="0" xfId="0">
      <alignment horizontal="left" vertical="top" wrapText="1"/>
    </xf>
    <xf numFmtId="0" fontId="5" fillId="8" borderId="1" applyAlignment="1" pivotButton="0" quotePrefix="0" xfId="0">
      <alignment horizontal="left" vertical="top" wrapText="1"/>
    </xf>
    <xf numFmtId="166" fontId="5" fillId="6" borderId="1" applyAlignment="1" pivotButton="0" quotePrefix="0" xfId="0">
      <alignment horizontal="right" vertical="center"/>
    </xf>
    <xf numFmtId="167" fontId="5" fillId="8" borderId="1" applyAlignment="1" pivotButton="0" quotePrefix="0" xfId="0">
      <alignment horizontal="left" vertical="center"/>
    </xf>
    <xf numFmtId="167" fontId="5" fillId="5" borderId="1" applyAlignment="1" pivotButton="0" quotePrefix="0" xfId="0">
      <alignment horizontal="left" vertical="center"/>
    </xf>
    <xf numFmtId="166" fontId="5" fillId="8" borderId="1" applyAlignment="1" pivotButton="0" quotePrefix="0" xfId="0">
      <alignment horizontal="left" vertical="center"/>
    </xf>
    <xf numFmtId="166" fontId="5" fillId="5" borderId="1" applyAlignment="1" pivotButton="0" quotePrefix="0" xfId="0">
      <alignment horizontal="left" vertical="center"/>
    </xf>
    <xf numFmtId="166" fontId="5" fillId="6" borderId="1" applyAlignment="1" pivotButton="0" quotePrefix="0" xfId="0">
      <alignment horizontal="left" vertical="center"/>
    </xf>
    <xf numFmtId="168" fontId="5" fillId="6" borderId="1" applyAlignment="1" pivotButton="0" quotePrefix="0" xfId="0">
      <alignment horizontal="left" vertical="center"/>
    </xf>
    <xf numFmtId="166" fontId="5" fillId="4" borderId="1" applyAlignment="1" pivotButton="0" quotePrefix="0" xfId="0">
      <alignment horizontal="left" vertical="center"/>
    </xf>
  </cellXfs>
  <cellStyles count="1">
    <cellStyle name="Normal" xfId="0" builtinId="0" hidden="0"/>
  </cellStyles>
  <dxfs count="3">
    <dxf>
      <font>
        <name val="Aptos"/>
        <b val="1"/>
        <color rgb="00FFFFFF"/>
        <sz val="10"/>
      </font>
      <fill>
        <patternFill patternType="solid">
          <fgColor rgb="00DC2626"/>
        </patternFill>
      </fill>
    </dxf>
    <dxf>
      <font>
        <name val="Aptos"/>
        <b val="1"/>
        <color rgb="001F2937"/>
        <sz val="10"/>
      </font>
      <fill>
        <patternFill patternType="solid">
          <fgColor rgb="00FFFBEB"/>
        </patternFill>
      </fill>
    </dxf>
    <dxf>
      <font>
        <name val="Aptos"/>
        <b val="1"/>
        <color rgb="00FFFFFF"/>
        <sz val="10"/>
      </font>
      <fill>
        <patternFill patternType="solid">
          <fgColor rgb="0022C55E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Onderhoudskosten per categorie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'Dashboard'!B15</f>
            </strRef>
          </tx>
          <spPr>
            <a:solidFill xmlns:a="http://schemas.openxmlformats.org/drawingml/2006/main">
              <a:srgbClr val="0F766E"/>
            </a:solidFill>
            <a:ln xmlns:a="http://schemas.openxmlformats.org/drawingml/2006/main">
              <a:prstDash val="solid"/>
            </a:ln>
          </spPr>
          <cat>
            <numRef>
              <f>'Dashboard'!$A$16:$A$23</f>
            </numRef>
          </cat>
          <val>
            <numRef>
              <f>'Dashboard'!$B$16:$B$23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Categorie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Kosten incl. btw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Preventief versus overige typen</a:t>
            </a:r>
          </a:p>
        </rich>
      </tx>
    </title>
    <plotArea>
      <pieChart>
        <varyColors val="1"/>
        <ser>
          <idx val="0"/>
          <order val="0"/>
          <tx>
            <strRef>
              <f>'Dashboard'!B26</f>
            </strRef>
          </tx>
          <spPr>
            <a:solidFill xmlns:a="http://schemas.openxmlformats.org/drawingml/2006/main">
              <a:srgbClr val="14B8A6"/>
            </a:solidFill>
            <a:ln xmlns:a="http://schemas.openxmlformats.org/drawingml/2006/main">
              <a:prstDash val="solid"/>
            </a:ln>
          </spPr>
          <cat>
            <numRef>
              <f>'Dashboard'!$A$27:$A$30</f>
            </numRef>
          </cat>
          <val>
            <numRef>
              <f>'Dashboard'!$B$27:$B$30</f>
            </numRef>
          </val>
        </ser>
        <dLbls>
          <showPercent val="1"/>
        </dLbls>
        <firstSliceAng val="0"/>
      </pieChart>
    </plotArea>
    <legend>
      <legendPos val="r"/>
    </legend>
    <plotVisOnly val="1"/>
    <dispBlanksAs val="gap"/>
  </chart>
</chartSpace>
</file>

<file path=xl/charts/chart3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Onderhoudskosten per maand</a:t>
            </a:r>
          </a:p>
        </rich>
      </tx>
    </title>
    <plotArea>
      <lineChart>
        <grouping val="standard"/>
        <ser>
          <idx val="0"/>
          <order val="0"/>
          <tx>
            <strRef>
              <f>'Dashboard'!B34</f>
            </strRef>
          </tx>
          <spPr>
            <a:ln xmlns:a="http://schemas.openxmlformats.org/drawingml/2006/main">
              <a:solidFill>
                <a:srgbClr val="DC2626"/>
              </a:solidFill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'Dashboard'!$A$35:$A$46</f>
            </numRef>
          </cat>
          <val>
            <numRef>
              <f>'Dashboard'!$B$35:$B$46</f>
            </numRef>
          </val>
        </ser>
        <axId val="10"/>
        <axId val="100"/>
      </line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Maand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Kosten incl. btw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Relationship Type="http://schemas.openxmlformats.org/officeDocument/2006/relationships/chart" Target="/xl/charts/chart3.xml" Id="rId3"/></Relationships>
</file>

<file path=xl/drawings/drawing1.xml><?xml version="1.0" encoding="utf-8"?>
<wsDr xmlns="http://schemas.openxmlformats.org/drawingml/2006/spreadsheetDrawing">
  <oneCellAnchor>
    <from>
      <col>9</col>
      <colOff>0</colOff>
      <row>2</row>
      <rowOff>0</rowOff>
    </from>
    <ext cx="5760000" cy="288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9</col>
      <colOff>0</colOff>
      <row>19</row>
      <rowOff>0</rowOff>
    </from>
    <ext cx="5760000" cy="288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  <oneCellAnchor>
    <from>
      <col>9</col>
      <colOff>0</colOff>
      <row>36</row>
      <rowOff>0</rowOff>
    </from>
    <ext cx="5760000" cy="2880000"/>
    <graphicFrame>
      <nvGraphicFramePr>
        <cNvPr id="3" name="Chart 3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50"/>
  <sheetViews>
    <sheetView showGridLines="0"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1" customWidth="1" min="1" max="1"/>
    <col width="19" customWidth="1" min="2" max="2"/>
    <col width="26" customWidth="1" min="3" max="3"/>
    <col width="18" customWidth="1" min="4" max="4"/>
    <col width="18" customWidth="1" min="5" max="5"/>
  </cols>
  <sheetData>
    <row r="1" ht="28" customHeight="1">
      <c r="A1" s="1" t="inlineStr">
        <is>
          <t>Onderhoudslogboek apparatuur 2026</t>
        </is>
      </c>
    </row>
    <row r="2">
      <c r="A2" s="2" t="inlineStr">
        <is>
          <t>Overzicht van kosten, onderhoudsstatus en komende onderhoudsmomenten.</t>
        </is>
      </c>
    </row>
    <row r="3">
      <c r="A3" s="3" t="inlineStr">
        <is>
          <t>Kern-KPI</t>
        </is>
      </c>
      <c r="B3" s="3" t="inlineStr">
        <is>
          <t>Waarde</t>
        </is>
      </c>
    </row>
    <row r="4" ht="22" customHeight="1">
      <c r="A4" s="4" t="inlineStr">
        <is>
          <t>Totale onderhoudskosten</t>
        </is>
      </c>
      <c r="B4" s="5">
        <f>SUM('Onderhoudslogboek'!$N$4:$N$103)</f>
        <v/>
      </c>
    </row>
    <row r="5" ht="22" customHeight="1">
      <c r="A5" s="4" t="inlineStr">
        <is>
          <t>Gemiddelde kosten per onderhoudsbeurt</t>
        </is>
      </c>
      <c r="B5" s="5">
        <f>IFERROR(AVERAGE('Onderhoudslogboek'!$N$4:$N$103),0)</f>
        <v/>
      </c>
    </row>
    <row r="6" ht="22" customHeight="1">
      <c r="A6" s="4" t="inlineStr">
        <is>
          <t>Aantal geregistreerde beurten</t>
        </is>
      </c>
      <c r="B6" s="6">
        <f>COUNTIF('Onderhoudslogboek'!$A$4:$A$103,"&lt;&gt;")</f>
        <v/>
      </c>
    </row>
    <row r="7" ht="22" customHeight="1">
      <c r="A7" s="4" t="inlineStr">
        <is>
          <t>Aantal openstaande acties</t>
        </is>
      </c>
      <c r="B7" s="6">
        <f>COUNTIF('Onderhoudslogboek'!$P$4:$P$103,"Open")</f>
        <v/>
      </c>
    </row>
    <row r="8" ht="22" customHeight="1">
      <c r="A8" s="4" t="inlineStr">
        <is>
          <t>Percentage preventief onderhoud</t>
        </is>
      </c>
      <c r="B8" s="7">
        <f>IFERROR(COUNTIF('Onderhoudslogboek'!$G$4:$G$103,"Preventief")/COUNTIF('Onderhoudslogboek'!$A$4:$A$103,"&lt;&gt;"),0)</f>
        <v/>
      </c>
    </row>
    <row r="9" ht="22" customHeight="1">
      <c r="A9" s="4" t="inlineStr">
        <is>
          <t>Onderhoudsbeurten binnen 30 dagen</t>
        </is>
      </c>
      <c r="B9" s="6">
        <f>COUNTIF('Onderhoudslogboek'!$P$4:$P$103,"Binnenkort")</f>
        <v/>
      </c>
    </row>
    <row r="10"/>
    <row r="11">
      <c r="A11" s="3" t="inlineStr">
        <is>
          <t>Instelling</t>
        </is>
      </c>
      <c r="B11" s="3" t="inlineStr">
        <is>
          <t>Waarde</t>
        </is>
      </c>
      <c r="C11" s="3" t="inlineStr">
        <is>
          <t>Rapportage-instelling</t>
        </is>
      </c>
      <c r="D11" s="3" t="inlineStr">
        <is>
          <t>Waarde</t>
        </is>
      </c>
    </row>
    <row r="12">
      <c r="A12" s="8" t="inlineStr">
        <is>
          <t>Uurtarief excl. btw</t>
        </is>
      </c>
      <c r="B12" s="9" t="n">
        <v>75</v>
      </c>
      <c r="C12" s="8" t="inlineStr">
        <is>
          <t>Btw-tarief</t>
        </is>
      </c>
      <c r="D12" s="10" t="n">
        <v>0.21</v>
      </c>
    </row>
    <row r="13">
      <c r="A13" s="8" t="inlineStr"/>
      <c r="B13" s="11" t="inlineStr"/>
      <c r="C13" s="8" t="inlineStr">
        <is>
          <t>Rapportageperiode tot</t>
        </is>
      </c>
      <c r="D13" s="37" t="n">
        <v>46387</v>
      </c>
    </row>
    <row r="14"/>
    <row r="15">
      <c r="A15" s="3" t="inlineStr">
        <is>
          <t>Apparatuurcategorie</t>
        </is>
      </c>
      <c r="B15" s="3" t="inlineStr">
        <is>
          <t>Totale kosten incl. btw</t>
        </is>
      </c>
      <c r="C15" s="3" t="inlineStr">
        <is>
          <t>Aantal beurten</t>
        </is>
      </c>
    </row>
    <row r="16">
      <c r="A16" s="13" t="inlineStr">
        <is>
          <t>Metaalbewerking</t>
        </is>
      </c>
      <c r="B16" s="14">
        <f>SUMIF('Onderhoudslogboek'!$E$4:$E$103,$A16,'Onderhoudslogboek'!$N$4:$N$103)</f>
        <v/>
      </c>
      <c r="C16" s="15">
        <f>COUNTIF('Onderhoudslogboek'!$E$4:$E$103,$A16)</f>
        <v/>
      </c>
    </row>
    <row r="17">
      <c r="A17" s="8" t="inlineStr">
        <is>
          <t>Perslucht</t>
        </is>
      </c>
      <c r="B17" s="16">
        <f>SUMIF('Onderhoudslogboek'!$E$4:$E$103,$A17,'Onderhoudslogboek'!$N$4:$N$103)</f>
        <v/>
      </c>
      <c r="C17" s="17">
        <f>COUNTIF('Onderhoudslogboek'!$E$4:$E$103,$A17)</f>
        <v/>
      </c>
    </row>
    <row r="18">
      <c r="A18" s="13" t="inlineStr">
        <is>
          <t>Intern transport</t>
        </is>
      </c>
      <c r="B18" s="14">
        <f>SUMIF('Onderhoudslogboek'!$E$4:$E$103,$A18,'Onderhoudslogboek'!$N$4:$N$103)</f>
        <v/>
      </c>
      <c r="C18" s="15">
        <f>COUNTIF('Onderhoudslogboek'!$E$4:$E$103,$A18)</f>
        <v/>
      </c>
    </row>
    <row r="19">
      <c r="A19" s="8" t="inlineStr">
        <is>
          <t>Klimaat &amp; koeling</t>
        </is>
      </c>
      <c r="B19" s="16">
        <f>SUMIF('Onderhoudslogboek'!$E$4:$E$103,$A19,'Onderhoudslogboek'!$N$4:$N$103)</f>
        <v/>
      </c>
      <c r="C19" s="17">
        <f>COUNTIF('Onderhoudslogboek'!$E$4:$E$103,$A19)</f>
        <v/>
      </c>
    </row>
    <row r="20">
      <c r="A20" s="13" t="inlineStr">
        <is>
          <t>Automatisering</t>
        </is>
      </c>
      <c r="B20" s="14">
        <f>SUMIF('Onderhoudslogboek'!$E$4:$E$103,$A20,'Onderhoudslogboek'!$N$4:$N$103)</f>
        <v/>
      </c>
      <c r="C20" s="15">
        <f>COUNTIF('Onderhoudslogboek'!$E$4:$E$103,$A20)</f>
        <v/>
      </c>
    </row>
    <row r="21">
      <c r="A21" s="8" t="inlineStr">
        <is>
          <t>Veiligheid &amp; energie</t>
        </is>
      </c>
      <c r="B21" s="16">
        <f>SUMIF('Onderhoudslogboek'!$E$4:$E$103,$A21,'Onderhoudslogboek'!$N$4:$N$103)</f>
        <v/>
      </c>
      <c r="C21" s="17">
        <f>COUNTIF('Onderhoudslogboek'!$E$4:$E$103,$A21)</f>
        <v/>
      </c>
    </row>
    <row r="22">
      <c r="A22" s="13" t="inlineStr">
        <is>
          <t>Verpakking</t>
        </is>
      </c>
      <c r="B22" s="14">
        <f>SUMIF('Onderhoudslogboek'!$E$4:$E$103,$A22,'Onderhoudslogboek'!$N$4:$N$103)</f>
        <v/>
      </c>
      <c r="C22" s="15">
        <f>COUNTIF('Onderhoudslogboek'!$E$4:$E$103,$A22)</f>
        <v/>
      </c>
    </row>
    <row r="23">
      <c r="A23" s="8" t="inlineStr">
        <is>
          <t>Prototyping</t>
        </is>
      </c>
      <c r="B23" s="16">
        <f>SUMIF('Onderhoudslogboek'!$E$4:$E$103,$A23,'Onderhoudslogboek'!$N$4:$N$103)</f>
        <v/>
      </c>
      <c r="C23" s="17">
        <f>COUNTIF('Onderhoudslogboek'!$E$4:$E$103,$A23)</f>
        <v/>
      </c>
    </row>
    <row r="24"/>
    <row r="25"/>
    <row r="26">
      <c r="A26" s="3" t="inlineStr">
        <is>
          <t>Onderhoudstype</t>
        </is>
      </c>
      <c r="B26" s="3" t="inlineStr">
        <is>
          <t>Aantal beurten</t>
        </is>
      </c>
    </row>
    <row r="27">
      <c r="A27" s="13" t="inlineStr">
        <is>
          <t>Preventief</t>
        </is>
      </c>
      <c r="B27" s="18">
        <f>COUNTIF('Onderhoudslogboek'!$G$4:$G$103,$A27)</f>
        <v/>
      </c>
    </row>
    <row r="28">
      <c r="A28" s="8" t="inlineStr">
        <is>
          <t>Correctief</t>
        </is>
      </c>
      <c r="B28" s="19">
        <f>COUNTIF('Onderhoudslogboek'!$G$4:$G$103,$A28)</f>
        <v/>
      </c>
    </row>
    <row r="29">
      <c r="A29" s="13" t="inlineStr">
        <is>
          <t>Inspectie</t>
        </is>
      </c>
      <c r="B29" s="18">
        <f>COUNTIF('Onderhoudslogboek'!$G$4:$G$103,$A29)</f>
        <v/>
      </c>
    </row>
    <row r="30">
      <c r="A30" s="8" t="inlineStr">
        <is>
          <t>Keuring</t>
        </is>
      </c>
      <c r="B30" s="19">
        <f>COUNTIF('Onderhoudslogboek'!$G$4:$G$103,$A30)</f>
        <v/>
      </c>
    </row>
    <row r="31"/>
    <row r="32"/>
    <row r="33"/>
    <row r="34">
      <c r="A34" s="3" t="inlineStr">
        <is>
          <t>Maand</t>
        </is>
      </c>
      <c r="B34" s="3" t="inlineStr">
        <is>
          <t>Onderhoudskosten incl. btw</t>
        </is>
      </c>
    </row>
    <row r="35">
      <c r="A35" s="38" t="n">
        <v>46023</v>
      </c>
      <c r="B35" s="14">
        <f>SUMIFS('Onderhoudslogboek'!$N$4:$N$103,'Onderhoudslogboek'!$B$4:$B$103,"&gt;="&amp;$A35,'Onderhoudslogboek'!$B$4:$B$103,"&lt;"&amp;$A36)</f>
        <v/>
      </c>
    </row>
    <row r="36">
      <c r="A36" s="39" t="n">
        <v>46054</v>
      </c>
      <c r="B36" s="16">
        <f>SUMIFS('Onderhoudslogboek'!$N$4:$N$103,'Onderhoudslogboek'!$B$4:$B$103,"&gt;="&amp;$A36,'Onderhoudslogboek'!$B$4:$B$103,"&lt;"&amp;$A37)</f>
        <v/>
      </c>
    </row>
    <row r="37">
      <c r="A37" s="38" t="n">
        <v>46082</v>
      </c>
      <c r="B37" s="14">
        <f>SUMIFS('Onderhoudslogboek'!$N$4:$N$103,'Onderhoudslogboek'!$B$4:$B$103,"&gt;="&amp;$A37,'Onderhoudslogboek'!$B$4:$B$103,"&lt;"&amp;$A38)</f>
        <v/>
      </c>
    </row>
    <row r="38">
      <c r="A38" s="39" t="n">
        <v>46113</v>
      </c>
      <c r="B38" s="16">
        <f>SUMIFS('Onderhoudslogboek'!$N$4:$N$103,'Onderhoudslogboek'!$B$4:$B$103,"&gt;="&amp;$A38,'Onderhoudslogboek'!$B$4:$B$103,"&lt;"&amp;$A39)</f>
        <v/>
      </c>
    </row>
    <row r="39">
      <c r="A39" s="38" t="n">
        <v>46143</v>
      </c>
      <c r="B39" s="14">
        <f>SUMIFS('Onderhoudslogboek'!$N$4:$N$103,'Onderhoudslogboek'!$B$4:$B$103,"&gt;="&amp;$A39,'Onderhoudslogboek'!$B$4:$B$103,"&lt;"&amp;$A40)</f>
        <v/>
      </c>
    </row>
    <row r="40">
      <c r="A40" s="39" t="n">
        <v>46174</v>
      </c>
      <c r="B40" s="16">
        <f>SUMIFS('Onderhoudslogboek'!$N$4:$N$103,'Onderhoudslogboek'!$B$4:$B$103,"&gt;="&amp;$A40,'Onderhoudslogboek'!$B$4:$B$103,"&lt;"&amp;$A41)</f>
        <v/>
      </c>
    </row>
    <row r="41">
      <c r="A41" s="38" t="n">
        <v>46204</v>
      </c>
      <c r="B41" s="14">
        <f>SUMIFS('Onderhoudslogboek'!$N$4:$N$103,'Onderhoudslogboek'!$B$4:$B$103,"&gt;="&amp;$A41,'Onderhoudslogboek'!$B$4:$B$103,"&lt;"&amp;$A42)</f>
        <v/>
      </c>
    </row>
    <row r="42">
      <c r="A42" s="39" t="n">
        <v>46235</v>
      </c>
      <c r="B42" s="16">
        <f>SUMIFS('Onderhoudslogboek'!$N$4:$N$103,'Onderhoudslogboek'!$B$4:$B$103,"&gt;="&amp;$A42,'Onderhoudslogboek'!$B$4:$B$103,"&lt;"&amp;$A43)</f>
        <v/>
      </c>
    </row>
    <row r="43">
      <c r="A43" s="38" t="n">
        <v>46266</v>
      </c>
      <c r="B43" s="14">
        <f>SUMIFS('Onderhoudslogboek'!$N$4:$N$103,'Onderhoudslogboek'!$B$4:$B$103,"&gt;="&amp;$A43,'Onderhoudslogboek'!$B$4:$B$103,"&lt;"&amp;$A44)</f>
        <v/>
      </c>
    </row>
    <row r="44">
      <c r="A44" s="39" t="n">
        <v>46296</v>
      </c>
      <c r="B44" s="16">
        <f>SUMIFS('Onderhoudslogboek'!$N$4:$N$103,'Onderhoudslogboek'!$B$4:$B$103,"&gt;="&amp;$A44,'Onderhoudslogboek'!$B$4:$B$103,"&lt;"&amp;$A45)</f>
        <v/>
      </c>
    </row>
    <row r="45">
      <c r="A45" s="38" t="n">
        <v>46327</v>
      </c>
      <c r="B45" s="14">
        <f>SUMIFS('Onderhoudslogboek'!$N$4:$N$103,'Onderhoudslogboek'!$B$4:$B$103,"&gt;="&amp;$A45,'Onderhoudslogboek'!$B$4:$B$103,"&lt;"&amp;$A46)</f>
        <v/>
      </c>
    </row>
    <row r="46">
      <c r="A46" s="39" t="n">
        <v>46357</v>
      </c>
      <c r="B46" s="16">
        <f>SUMIFS('Onderhoudslogboek'!$N$4:$N$103,'Onderhoudslogboek'!$B$4:$B$103,"&gt;="&amp;$A46,'Onderhoudslogboek'!$B$4:$B$103,"&lt;="&amp;'Dashboard'!$D$13)</f>
        <v/>
      </c>
    </row>
    <row r="47"/>
    <row r="48"/>
    <row r="49"/>
    <row r="50">
      <c r="A50" s="3" t="inlineStr">
        <is>
          <t>Logboek-ID</t>
        </is>
      </c>
      <c r="B50" s="3" t="inlineStr">
        <is>
          <t>Apparatuur</t>
        </is>
      </c>
      <c r="C50" s="3" t="inlineStr">
        <is>
          <t>Volgende onderhoudsdatum</t>
        </is>
      </c>
      <c r="D50" s="3" t="inlineStr">
        <is>
          <t>Actiestatus</t>
        </is>
      </c>
      <c r="E50" s="3" t="inlineStr">
        <is>
          <t>Locatie</t>
        </is>
      </c>
    </row>
    <row r="51">
      <c r="A51" s="13">
        <f>IF(OR('Onderhoudslogboek'!$P$4="Open",'Onderhoudslogboek'!$P$4="Binnenkort"),'Onderhoudslogboek'!$A$4,"")</f>
        <v/>
      </c>
      <c r="B51" s="13">
        <f>IF(OR('Onderhoudslogboek'!$P$4="Open",'Onderhoudslogboek'!$P$4="Binnenkort"),'Onderhoudslogboek'!$D$4,"")</f>
        <v/>
      </c>
      <c r="C51" s="40">
        <f>IF(OR('Onderhoudslogboek'!$P$4="Open",'Onderhoudslogboek'!$P$4="Binnenkort"),'Onderhoudslogboek'!$O$4,"")</f>
        <v/>
      </c>
      <c r="D51" s="13">
        <f>IF(OR('Onderhoudslogboek'!$P$4="Open",'Onderhoudslogboek'!$P$4="Binnenkort"),'Onderhoudslogboek'!$P$4,"")</f>
        <v/>
      </c>
      <c r="E51" s="13">
        <f>IF(OR('Onderhoudslogboek'!$P$4="Open",'Onderhoudslogboek'!$P$4="Binnenkort"),'Onderhoudslogboek'!$F$4,"")</f>
        <v/>
      </c>
    </row>
    <row r="52">
      <c r="A52" s="8">
        <f>IF(OR('Onderhoudslogboek'!$P$5="Open",'Onderhoudslogboek'!$P$5="Binnenkort"),'Onderhoudslogboek'!$A$5,"")</f>
        <v/>
      </c>
      <c r="B52" s="8">
        <f>IF(OR('Onderhoudslogboek'!$P$5="Open",'Onderhoudslogboek'!$P$5="Binnenkort"),'Onderhoudslogboek'!$D$5,"")</f>
        <v/>
      </c>
      <c r="C52" s="41">
        <f>IF(OR('Onderhoudslogboek'!$P$5="Open",'Onderhoudslogboek'!$P$5="Binnenkort"),'Onderhoudslogboek'!$O$5,"")</f>
        <v/>
      </c>
      <c r="D52" s="8">
        <f>IF(OR('Onderhoudslogboek'!$P$5="Open",'Onderhoudslogboek'!$P$5="Binnenkort"),'Onderhoudslogboek'!$P$5,"")</f>
        <v/>
      </c>
      <c r="E52" s="8">
        <f>IF(OR('Onderhoudslogboek'!$P$5="Open",'Onderhoudslogboek'!$P$5="Binnenkort"),'Onderhoudslogboek'!$F$5,"")</f>
        <v/>
      </c>
    </row>
    <row r="53">
      <c r="A53" s="13">
        <f>IF(OR('Onderhoudslogboek'!$P$6="Open",'Onderhoudslogboek'!$P$6="Binnenkort"),'Onderhoudslogboek'!$A$6,"")</f>
        <v/>
      </c>
      <c r="B53" s="13">
        <f>IF(OR('Onderhoudslogboek'!$P$6="Open",'Onderhoudslogboek'!$P$6="Binnenkort"),'Onderhoudslogboek'!$D$6,"")</f>
        <v/>
      </c>
      <c r="C53" s="40">
        <f>IF(OR('Onderhoudslogboek'!$P$6="Open",'Onderhoudslogboek'!$P$6="Binnenkort"),'Onderhoudslogboek'!$O$6,"")</f>
        <v/>
      </c>
      <c r="D53" s="13">
        <f>IF(OR('Onderhoudslogboek'!$P$6="Open",'Onderhoudslogboek'!$P$6="Binnenkort"),'Onderhoudslogboek'!$P$6,"")</f>
        <v/>
      </c>
      <c r="E53" s="13">
        <f>IF(OR('Onderhoudslogboek'!$P$6="Open",'Onderhoudslogboek'!$P$6="Binnenkort"),'Onderhoudslogboek'!$F$6,"")</f>
        <v/>
      </c>
    </row>
    <row r="54">
      <c r="A54" s="8">
        <f>IF(OR('Onderhoudslogboek'!$P$7="Open",'Onderhoudslogboek'!$P$7="Binnenkort"),'Onderhoudslogboek'!$A$7,"")</f>
        <v/>
      </c>
      <c r="B54" s="8">
        <f>IF(OR('Onderhoudslogboek'!$P$7="Open",'Onderhoudslogboek'!$P$7="Binnenkort"),'Onderhoudslogboek'!$D$7,"")</f>
        <v/>
      </c>
      <c r="C54" s="41">
        <f>IF(OR('Onderhoudslogboek'!$P$7="Open",'Onderhoudslogboek'!$P$7="Binnenkort"),'Onderhoudslogboek'!$O$7,"")</f>
        <v/>
      </c>
      <c r="D54" s="8">
        <f>IF(OR('Onderhoudslogboek'!$P$7="Open",'Onderhoudslogboek'!$P$7="Binnenkort"),'Onderhoudslogboek'!$P$7,"")</f>
        <v/>
      </c>
      <c r="E54" s="8">
        <f>IF(OR('Onderhoudslogboek'!$P$7="Open",'Onderhoudslogboek'!$P$7="Binnenkort"),'Onderhoudslogboek'!$F$7,"")</f>
        <v/>
      </c>
    </row>
    <row r="55">
      <c r="A55" s="13">
        <f>IF(OR('Onderhoudslogboek'!$P$8="Open",'Onderhoudslogboek'!$P$8="Binnenkort"),'Onderhoudslogboek'!$A$8,"")</f>
        <v/>
      </c>
      <c r="B55" s="13">
        <f>IF(OR('Onderhoudslogboek'!$P$8="Open",'Onderhoudslogboek'!$P$8="Binnenkort"),'Onderhoudslogboek'!$D$8,"")</f>
        <v/>
      </c>
      <c r="C55" s="40">
        <f>IF(OR('Onderhoudslogboek'!$P$8="Open",'Onderhoudslogboek'!$P$8="Binnenkort"),'Onderhoudslogboek'!$O$8,"")</f>
        <v/>
      </c>
      <c r="D55" s="13">
        <f>IF(OR('Onderhoudslogboek'!$P$8="Open",'Onderhoudslogboek'!$P$8="Binnenkort"),'Onderhoudslogboek'!$P$8,"")</f>
        <v/>
      </c>
      <c r="E55" s="13">
        <f>IF(OR('Onderhoudslogboek'!$P$8="Open",'Onderhoudslogboek'!$P$8="Binnenkort"),'Onderhoudslogboek'!$F$8,"")</f>
        <v/>
      </c>
    </row>
    <row r="56">
      <c r="A56" s="8">
        <f>IF(OR('Onderhoudslogboek'!$P$9="Open",'Onderhoudslogboek'!$P$9="Binnenkort"),'Onderhoudslogboek'!$A$9,"")</f>
        <v/>
      </c>
      <c r="B56" s="8">
        <f>IF(OR('Onderhoudslogboek'!$P$9="Open",'Onderhoudslogboek'!$P$9="Binnenkort"),'Onderhoudslogboek'!$D$9,"")</f>
        <v/>
      </c>
      <c r="C56" s="41">
        <f>IF(OR('Onderhoudslogboek'!$P$9="Open",'Onderhoudslogboek'!$P$9="Binnenkort"),'Onderhoudslogboek'!$O$9,"")</f>
        <v/>
      </c>
      <c r="D56" s="8">
        <f>IF(OR('Onderhoudslogboek'!$P$9="Open",'Onderhoudslogboek'!$P$9="Binnenkort"),'Onderhoudslogboek'!$P$9,"")</f>
        <v/>
      </c>
      <c r="E56" s="8">
        <f>IF(OR('Onderhoudslogboek'!$P$9="Open",'Onderhoudslogboek'!$P$9="Binnenkort"),'Onderhoudslogboek'!$F$9,"")</f>
        <v/>
      </c>
    </row>
    <row r="57">
      <c r="A57" s="13">
        <f>IF(OR('Onderhoudslogboek'!$P$10="Open",'Onderhoudslogboek'!$P$10="Binnenkort"),'Onderhoudslogboek'!$A$10,"")</f>
        <v/>
      </c>
      <c r="B57" s="13">
        <f>IF(OR('Onderhoudslogboek'!$P$10="Open",'Onderhoudslogboek'!$P$10="Binnenkort"),'Onderhoudslogboek'!$D$10,"")</f>
        <v/>
      </c>
      <c r="C57" s="40">
        <f>IF(OR('Onderhoudslogboek'!$P$10="Open",'Onderhoudslogboek'!$P$10="Binnenkort"),'Onderhoudslogboek'!$O$10,"")</f>
        <v/>
      </c>
      <c r="D57" s="13">
        <f>IF(OR('Onderhoudslogboek'!$P$10="Open",'Onderhoudslogboek'!$P$10="Binnenkort"),'Onderhoudslogboek'!$P$10,"")</f>
        <v/>
      </c>
      <c r="E57" s="13">
        <f>IF(OR('Onderhoudslogboek'!$P$10="Open",'Onderhoudslogboek'!$P$10="Binnenkort"),'Onderhoudslogboek'!$F$10,"")</f>
        <v/>
      </c>
    </row>
    <row r="58">
      <c r="A58" s="8">
        <f>IF(OR('Onderhoudslogboek'!$P$11="Open",'Onderhoudslogboek'!$P$11="Binnenkort"),'Onderhoudslogboek'!$A$11,"")</f>
        <v/>
      </c>
      <c r="B58" s="8">
        <f>IF(OR('Onderhoudslogboek'!$P$11="Open",'Onderhoudslogboek'!$P$11="Binnenkort"),'Onderhoudslogboek'!$D$11,"")</f>
        <v/>
      </c>
      <c r="C58" s="41">
        <f>IF(OR('Onderhoudslogboek'!$P$11="Open",'Onderhoudslogboek'!$P$11="Binnenkort"),'Onderhoudslogboek'!$O$11,"")</f>
        <v/>
      </c>
      <c r="D58" s="8">
        <f>IF(OR('Onderhoudslogboek'!$P$11="Open",'Onderhoudslogboek'!$P$11="Binnenkort"),'Onderhoudslogboek'!$P$11,"")</f>
        <v/>
      </c>
      <c r="E58" s="8">
        <f>IF(OR('Onderhoudslogboek'!$P$11="Open",'Onderhoudslogboek'!$P$11="Binnenkort"),'Onderhoudslogboek'!$F$11,"")</f>
        <v/>
      </c>
    </row>
    <row r="59">
      <c r="A59" s="13">
        <f>IF(OR('Onderhoudslogboek'!$P$12="Open",'Onderhoudslogboek'!$P$12="Binnenkort"),'Onderhoudslogboek'!$A$12,"")</f>
        <v/>
      </c>
      <c r="B59" s="13">
        <f>IF(OR('Onderhoudslogboek'!$P$12="Open",'Onderhoudslogboek'!$P$12="Binnenkort"),'Onderhoudslogboek'!$D$12,"")</f>
        <v/>
      </c>
      <c r="C59" s="40">
        <f>IF(OR('Onderhoudslogboek'!$P$12="Open",'Onderhoudslogboek'!$P$12="Binnenkort"),'Onderhoudslogboek'!$O$12,"")</f>
        <v/>
      </c>
      <c r="D59" s="13">
        <f>IF(OR('Onderhoudslogboek'!$P$12="Open",'Onderhoudslogboek'!$P$12="Binnenkort"),'Onderhoudslogboek'!$P$12,"")</f>
        <v/>
      </c>
      <c r="E59" s="13">
        <f>IF(OR('Onderhoudslogboek'!$P$12="Open",'Onderhoudslogboek'!$P$12="Binnenkort"),'Onderhoudslogboek'!$F$12,"")</f>
        <v/>
      </c>
    </row>
    <row r="60">
      <c r="A60" s="8">
        <f>IF(OR('Onderhoudslogboek'!$P$13="Open",'Onderhoudslogboek'!$P$13="Binnenkort"),'Onderhoudslogboek'!$A$13,"")</f>
        <v/>
      </c>
      <c r="B60" s="8">
        <f>IF(OR('Onderhoudslogboek'!$P$13="Open",'Onderhoudslogboek'!$P$13="Binnenkort"),'Onderhoudslogboek'!$D$13,"")</f>
        <v/>
      </c>
      <c r="C60" s="41">
        <f>IF(OR('Onderhoudslogboek'!$P$13="Open",'Onderhoudslogboek'!$P$13="Binnenkort"),'Onderhoudslogboek'!$O$13,"")</f>
        <v/>
      </c>
      <c r="D60" s="8">
        <f>IF(OR('Onderhoudslogboek'!$P$13="Open",'Onderhoudslogboek'!$P$13="Binnenkort"),'Onderhoudslogboek'!$P$13,"")</f>
        <v/>
      </c>
      <c r="E60" s="8">
        <f>IF(OR('Onderhoudslogboek'!$P$13="Open",'Onderhoudslogboek'!$P$13="Binnenkort"),'Onderhoudslogboek'!$F$13,"")</f>
        <v/>
      </c>
    </row>
    <row r="61">
      <c r="A61" s="13">
        <f>IF(OR('Onderhoudslogboek'!$P$14="Open",'Onderhoudslogboek'!$P$14="Binnenkort"),'Onderhoudslogboek'!$A$14,"")</f>
        <v/>
      </c>
      <c r="B61" s="13">
        <f>IF(OR('Onderhoudslogboek'!$P$14="Open",'Onderhoudslogboek'!$P$14="Binnenkort"),'Onderhoudslogboek'!$D$14,"")</f>
        <v/>
      </c>
      <c r="C61" s="40">
        <f>IF(OR('Onderhoudslogboek'!$P$14="Open",'Onderhoudslogboek'!$P$14="Binnenkort"),'Onderhoudslogboek'!$O$14,"")</f>
        <v/>
      </c>
      <c r="D61" s="13">
        <f>IF(OR('Onderhoudslogboek'!$P$14="Open",'Onderhoudslogboek'!$P$14="Binnenkort"),'Onderhoudslogboek'!$P$14,"")</f>
        <v/>
      </c>
      <c r="E61" s="13">
        <f>IF(OR('Onderhoudslogboek'!$P$14="Open",'Onderhoudslogboek'!$P$14="Binnenkort"),'Onderhoudslogboek'!$F$14,"")</f>
        <v/>
      </c>
    </row>
    <row r="62">
      <c r="A62" s="8">
        <f>IF(OR('Onderhoudslogboek'!$P$15="Open",'Onderhoudslogboek'!$P$15="Binnenkort"),'Onderhoudslogboek'!$A$15,"")</f>
        <v/>
      </c>
      <c r="B62" s="8">
        <f>IF(OR('Onderhoudslogboek'!$P$15="Open",'Onderhoudslogboek'!$P$15="Binnenkort"),'Onderhoudslogboek'!$D$15,"")</f>
        <v/>
      </c>
      <c r="C62" s="41">
        <f>IF(OR('Onderhoudslogboek'!$P$15="Open",'Onderhoudslogboek'!$P$15="Binnenkort"),'Onderhoudslogboek'!$O$15,"")</f>
        <v/>
      </c>
      <c r="D62" s="8">
        <f>IF(OR('Onderhoudslogboek'!$P$15="Open",'Onderhoudslogboek'!$P$15="Binnenkort"),'Onderhoudslogboek'!$P$15,"")</f>
        <v/>
      </c>
      <c r="E62" s="8">
        <f>IF(OR('Onderhoudslogboek'!$P$15="Open",'Onderhoudslogboek'!$P$15="Binnenkort"),'Onderhoudslogboek'!$F$15,"")</f>
        <v/>
      </c>
    </row>
    <row r="63">
      <c r="A63" s="13">
        <f>IF(OR('Onderhoudslogboek'!$P$16="Open",'Onderhoudslogboek'!$P$16="Binnenkort"),'Onderhoudslogboek'!$A$16,"")</f>
        <v/>
      </c>
      <c r="B63" s="13">
        <f>IF(OR('Onderhoudslogboek'!$P$16="Open",'Onderhoudslogboek'!$P$16="Binnenkort"),'Onderhoudslogboek'!$D$16,"")</f>
        <v/>
      </c>
      <c r="C63" s="40">
        <f>IF(OR('Onderhoudslogboek'!$P$16="Open",'Onderhoudslogboek'!$P$16="Binnenkort"),'Onderhoudslogboek'!$O$16,"")</f>
        <v/>
      </c>
      <c r="D63" s="13">
        <f>IF(OR('Onderhoudslogboek'!$P$16="Open",'Onderhoudslogboek'!$P$16="Binnenkort"),'Onderhoudslogboek'!$P$16,"")</f>
        <v/>
      </c>
      <c r="E63" s="13">
        <f>IF(OR('Onderhoudslogboek'!$P$16="Open",'Onderhoudslogboek'!$P$16="Binnenkort"),'Onderhoudslogboek'!$F$16,"")</f>
        <v/>
      </c>
    </row>
    <row r="64">
      <c r="A64" s="8">
        <f>IF(OR('Onderhoudslogboek'!$P$17="Open",'Onderhoudslogboek'!$P$17="Binnenkort"),'Onderhoudslogboek'!$A$17,"")</f>
        <v/>
      </c>
      <c r="B64" s="8">
        <f>IF(OR('Onderhoudslogboek'!$P$17="Open",'Onderhoudslogboek'!$P$17="Binnenkort"),'Onderhoudslogboek'!$D$17,"")</f>
        <v/>
      </c>
      <c r="C64" s="41">
        <f>IF(OR('Onderhoudslogboek'!$P$17="Open",'Onderhoudslogboek'!$P$17="Binnenkort"),'Onderhoudslogboek'!$O$17,"")</f>
        <v/>
      </c>
      <c r="D64" s="8">
        <f>IF(OR('Onderhoudslogboek'!$P$17="Open",'Onderhoudslogboek'!$P$17="Binnenkort"),'Onderhoudslogboek'!$P$17,"")</f>
        <v/>
      </c>
      <c r="E64" s="8">
        <f>IF(OR('Onderhoudslogboek'!$P$17="Open",'Onderhoudslogboek'!$P$17="Binnenkort"),'Onderhoudslogboek'!$F$17,"")</f>
        <v/>
      </c>
    </row>
    <row r="65">
      <c r="A65" s="13">
        <f>IF(OR('Onderhoudslogboek'!$P$18="Open",'Onderhoudslogboek'!$P$18="Binnenkort"),'Onderhoudslogboek'!$A$18,"")</f>
        <v/>
      </c>
      <c r="B65" s="13">
        <f>IF(OR('Onderhoudslogboek'!$P$18="Open",'Onderhoudslogboek'!$P$18="Binnenkort"),'Onderhoudslogboek'!$D$18,"")</f>
        <v/>
      </c>
      <c r="C65" s="40">
        <f>IF(OR('Onderhoudslogboek'!$P$18="Open",'Onderhoudslogboek'!$P$18="Binnenkort"),'Onderhoudslogboek'!$O$18,"")</f>
        <v/>
      </c>
      <c r="D65" s="13">
        <f>IF(OR('Onderhoudslogboek'!$P$18="Open",'Onderhoudslogboek'!$P$18="Binnenkort"),'Onderhoudslogboek'!$P$18,"")</f>
        <v/>
      </c>
      <c r="E65" s="13">
        <f>IF(OR('Onderhoudslogboek'!$P$18="Open",'Onderhoudslogboek'!$P$18="Binnenkort"),'Onderhoudslogboek'!$F$18,"")</f>
        <v/>
      </c>
    </row>
    <row r="66">
      <c r="A66" s="8">
        <f>IF(OR('Onderhoudslogboek'!$P$19="Open",'Onderhoudslogboek'!$P$19="Binnenkort"),'Onderhoudslogboek'!$A$19,"")</f>
        <v/>
      </c>
      <c r="B66" s="8">
        <f>IF(OR('Onderhoudslogboek'!$P$19="Open",'Onderhoudslogboek'!$P$19="Binnenkort"),'Onderhoudslogboek'!$D$19,"")</f>
        <v/>
      </c>
      <c r="C66" s="41">
        <f>IF(OR('Onderhoudslogboek'!$P$19="Open",'Onderhoudslogboek'!$P$19="Binnenkort"),'Onderhoudslogboek'!$O$19,"")</f>
        <v/>
      </c>
      <c r="D66" s="8">
        <f>IF(OR('Onderhoudslogboek'!$P$19="Open",'Onderhoudslogboek'!$P$19="Binnenkort"),'Onderhoudslogboek'!$P$19,"")</f>
        <v/>
      </c>
      <c r="E66" s="8">
        <f>IF(OR('Onderhoudslogboek'!$P$19="Open",'Onderhoudslogboek'!$P$19="Binnenkort"),'Onderhoudslogboek'!$F$19,"")</f>
        <v/>
      </c>
    </row>
    <row r="67">
      <c r="A67" s="13">
        <f>IF(OR('Onderhoudslogboek'!$P$20="Open",'Onderhoudslogboek'!$P$20="Binnenkort"),'Onderhoudslogboek'!$A$20,"")</f>
        <v/>
      </c>
      <c r="B67" s="13">
        <f>IF(OR('Onderhoudslogboek'!$P$20="Open",'Onderhoudslogboek'!$P$20="Binnenkort"),'Onderhoudslogboek'!$D$20,"")</f>
        <v/>
      </c>
      <c r="C67" s="40">
        <f>IF(OR('Onderhoudslogboek'!$P$20="Open",'Onderhoudslogboek'!$P$20="Binnenkort"),'Onderhoudslogboek'!$O$20,"")</f>
        <v/>
      </c>
      <c r="D67" s="13">
        <f>IF(OR('Onderhoudslogboek'!$P$20="Open",'Onderhoudslogboek'!$P$20="Binnenkort"),'Onderhoudslogboek'!$P$20,"")</f>
        <v/>
      </c>
      <c r="E67" s="13">
        <f>IF(OR('Onderhoudslogboek'!$P$20="Open",'Onderhoudslogboek'!$P$20="Binnenkort"),'Onderhoudslogboek'!$F$20,"")</f>
        <v/>
      </c>
    </row>
    <row r="68">
      <c r="A68" s="8">
        <f>IF(OR('Onderhoudslogboek'!$P$21="Open",'Onderhoudslogboek'!$P$21="Binnenkort"),'Onderhoudslogboek'!$A$21,"")</f>
        <v/>
      </c>
      <c r="B68" s="8">
        <f>IF(OR('Onderhoudslogboek'!$P$21="Open",'Onderhoudslogboek'!$P$21="Binnenkort"),'Onderhoudslogboek'!$D$21,"")</f>
        <v/>
      </c>
      <c r="C68" s="41">
        <f>IF(OR('Onderhoudslogboek'!$P$21="Open",'Onderhoudslogboek'!$P$21="Binnenkort"),'Onderhoudslogboek'!$O$21,"")</f>
        <v/>
      </c>
      <c r="D68" s="8">
        <f>IF(OR('Onderhoudslogboek'!$P$21="Open",'Onderhoudslogboek'!$P$21="Binnenkort"),'Onderhoudslogboek'!$P$21,"")</f>
        <v/>
      </c>
      <c r="E68" s="8">
        <f>IF(OR('Onderhoudslogboek'!$P$21="Open",'Onderhoudslogboek'!$P$21="Binnenkort"),'Onderhoudslogboek'!$F$21,"")</f>
        <v/>
      </c>
    </row>
    <row r="69">
      <c r="A69" s="13">
        <f>IF(OR('Onderhoudslogboek'!$P$22="Open",'Onderhoudslogboek'!$P$22="Binnenkort"),'Onderhoudslogboek'!$A$22,"")</f>
        <v/>
      </c>
      <c r="B69" s="13">
        <f>IF(OR('Onderhoudslogboek'!$P$22="Open",'Onderhoudslogboek'!$P$22="Binnenkort"),'Onderhoudslogboek'!$D$22,"")</f>
        <v/>
      </c>
      <c r="C69" s="40">
        <f>IF(OR('Onderhoudslogboek'!$P$22="Open",'Onderhoudslogboek'!$P$22="Binnenkort"),'Onderhoudslogboek'!$O$22,"")</f>
        <v/>
      </c>
      <c r="D69" s="13">
        <f>IF(OR('Onderhoudslogboek'!$P$22="Open",'Onderhoudslogboek'!$P$22="Binnenkort"),'Onderhoudslogboek'!$P$22,"")</f>
        <v/>
      </c>
      <c r="E69" s="13">
        <f>IF(OR('Onderhoudslogboek'!$P$22="Open",'Onderhoudslogboek'!$P$22="Binnenkort"),'Onderhoudslogboek'!$F$22,"")</f>
        <v/>
      </c>
    </row>
    <row r="70">
      <c r="A70" s="8">
        <f>IF(OR('Onderhoudslogboek'!$P$23="Open",'Onderhoudslogboek'!$P$23="Binnenkort"),'Onderhoudslogboek'!$A$23,"")</f>
        <v/>
      </c>
      <c r="B70" s="8">
        <f>IF(OR('Onderhoudslogboek'!$P$23="Open",'Onderhoudslogboek'!$P$23="Binnenkort"),'Onderhoudslogboek'!$D$23,"")</f>
        <v/>
      </c>
      <c r="C70" s="41">
        <f>IF(OR('Onderhoudslogboek'!$P$23="Open",'Onderhoudslogboek'!$P$23="Binnenkort"),'Onderhoudslogboek'!$O$23,"")</f>
        <v/>
      </c>
      <c r="D70" s="8">
        <f>IF(OR('Onderhoudslogboek'!$P$23="Open",'Onderhoudslogboek'!$P$23="Binnenkort"),'Onderhoudslogboek'!$P$23,"")</f>
        <v/>
      </c>
      <c r="E70" s="8">
        <f>IF(OR('Onderhoudslogboek'!$P$23="Open",'Onderhoudslogboek'!$P$23="Binnenkort"),'Onderhoudslogboek'!$F$23,"")</f>
        <v/>
      </c>
    </row>
    <row r="71">
      <c r="A71" s="13">
        <f>IF(OR('Onderhoudslogboek'!$P$24="Open",'Onderhoudslogboek'!$P$24="Binnenkort"),'Onderhoudslogboek'!$A$24,"")</f>
        <v/>
      </c>
      <c r="B71" s="13">
        <f>IF(OR('Onderhoudslogboek'!$P$24="Open",'Onderhoudslogboek'!$P$24="Binnenkort"),'Onderhoudslogboek'!$D$24,"")</f>
        <v/>
      </c>
      <c r="C71" s="40">
        <f>IF(OR('Onderhoudslogboek'!$P$24="Open",'Onderhoudslogboek'!$P$24="Binnenkort"),'Onderhoudslogboek'!$O$24,"")</f>
        <v/>
      </c>
      <c r="D71" s="13">
        <f>IF(OR('Onderhoudslogboek'!$P$24="Open",'Onderhoudslogboek'!$P$24="Binnenkort"),'Onderhoudslogboek'!$P$24,"")</f>
        <v/>
      </c>
      <c r="E71" s="13">
        <f>IF(OR('Onderhoudslogboek'!$P$24="Open",'Onderhoudslogboek'!$P$24="Binnenkort"),'Onderhoudslogboek'!$F$24,"")</f>
        <v/>
      </c>
    </row>
    <row r="72">
      <c r="A72" s="8">
        <f>IF(OR('Onderhoudslogboek'!$P$25="Open",'Onderhoudslogboek'!$P$25="Binnenkort"),'Onderhoudslogboek'!$A$25,"")</f>
        <v/>
      </c>
      <c r="B72" s="8">
        <f>IF(OR('Onderhoudslogboek'!$P$25="Open",'Onderhoudslogboek'!$P$25="Binnenkort"),'Onderhoudslogboek'!$D$25,"")</f>
        <v/>
      </c>
      <c r="C72" s="41">
        <f>IF(OR('Onderhoudslogboek'!$P$25="Open",'Onderhoudslogboek'!$P$25="Binnenkort"),'Onderhoudslogboek'!$O$25,"")</f>
        <v/>
      </c>
      <c r="D72" s="8">
        <f>IF(OR('Onderhoudslogboek'!$P$25="Open",'Onderhoudslogboek'!$P$25="Binnenkort"),'Onderhoudslogboek'!$P$25,"")</f>
        <v/>
      </c>
      <c r="E72" s="8">
        <f>IF(OR('Onderhoudslogboek'!$P$25="Open",'Onderhoudslogboek'!$P$25="Binnenkort"),'Onderhoudslogboek'!$F$25,"")</f>
        <v/>
      </c>
    </row>
    <row r="73">
      <c r="A73" s="13">
        <f>IF(OR('Onderhoudslogboek'!$P$26="Open",'Onderhoudslogboek'!$P$26="Binnenkort"),'Onderhoudslogboek'!$A$26,"")</f>
        <v/>
      </c>
      <c r="B73" s="13">
        <f>IF(OR('Onderhoudslogboek'!$P$26="Open",'Onderhoudslogboek'!$P$26="Binnenkort"),'Onderhoudslogboek'!$D$26,"")</f>
        <v/>
      </c>
      <c r="C73" s="40">
        <f>IF(OR('Onderhoudslogboek'!$P$26="Open",'Onderhoudslogboek'!$P$26="Binnenkort"),'Onderhoudslogboek'!$O$26,"")</f>
        <v/>
      </c>
      <c r="D73" s="13">
        <f>IF(OR('Onderhoudslogboek'!$P$26="Open",'Onderhoudslogboek'!$P$26="Binnenkort"),'Onderhoudslogboek'!$P$26,"")</f>
        <v/>
      </c>
      <c r="E73" s="13">
        <f>IF(OR('Onderhoudslogboek'!$P$26="Open",'Onderhoudslogboek'!$P$26="Binnenkort"),'Onderhoudslogboek'!$F$26,"")</f>
        <v/>
      </c>
    </row>
    <row r="74">
      <c r="A74" s="8">
        <f>IF(OR('Onderhoudslogboek'!$P$27="Open",'Onderhoudslogboek'!$P$27="Binnenkort"),'Onderhoudslogboek'!$A$27,"")</f>
        <v/>
      </c>
      <c r="B74" s="8">
        <f>IF(OR('Onderhoudslogboek'!$P$27="Open",'Onderhoudslogboek'!$P$27="Binnenkort"),'Onderhoudslogboek'!$D$27,"")</f>
        <v/>
      </c>
      <c r="C74" s="41">
        <f>IF(OR('Onderhoudslogboek'!$P$27="Open",'Onderhoudslogboek'!$P$27="Binnenkort"),'Onderhoudslogboek'!$O$27,"")</f>
        <v/>
      </c>
      <c r="D74" s="8">
        <f>IF(OR('Onderhoudslogboek'!$P$27="Open",'Onderhoudslogboek'!$P$27="Binnenkort"),'Onderhoudslogboek'!$P$27,"")</f>
        <v/>
      </c>
      <c r="E74" s="8">
        <f>IF(OR('Onderhoudslogboek'!$P$27="Open",'Onderhoudslogboek'!$P$27="Binnenkort"),'Onderhoudslogboek'!$F$27,"")</f>
        <v/>
      </c>
    </row>
    <row r="75">
      <c r="A75" s="13">
        <f>IF(OR('Onderhoudslogboek'!$P$28="Open",'Onderhoudslogboek'!$P$28="Binnenkort"),'Onderhoudslogboek'!$A$28,"")</f>
        <v/>
      </c>
      <c r="B75" s="13">
        <f>IF(OR('Onderhoudslogboek'!$P$28="Open",'Onderhoudslogboek'!$P$28="Binnenkort"),'Onderhoudslogboek'!$D$28,"")</f>
        <v/>
      </c>
      <c r="C75" s="40">
        <f>IF(OR('Onderhoudslogboek'!$P$28="Open",'Onderhoudslogboek'!$P$28="Binnenkort"),'Onderhoudslogboek'!$O$28,"")</f>
        <v/>
      </c>
      <c r="D75" s="13">
        <f>IF(OR('Onderhoudslogboek'!$P$28="Open",'Onderhoudslogboek'!$P$28="Binnenkort"),'Onderhoudslogboek'!$P$28,"")</f>
        <v/>
      </c>
      <c r="E75" s="13">
        <f>IF(OR('Onderhoudslogboek'!$P$28="Open",'Onderhoudslogboek'!$P$28="Binnenkort"),'Onderhoudslogboek'!$F$28,"")</f>
        <v/>
      </c>
    </row>
    <row r="76">
      <c r="A76" s="8">
        <f>IF(OR('Onderhoudslogboek'!$P$29="Open",'Onderhoudslogboek'!$P$29="Binnenkort"),'Onderhoudslogboek'!$A$29,"")</f>
        <v/>
      </c>
      <c r="B76" s="8">
        <f>IF(OR('Onderhoudslogboek'!$P$29="Open",'Onderhoudslogboek'!$P$29="Binnenkort"),'Onderhoudslogboek'!$D$29,"")</f>
        <v/>
      </c>
      <c r="C76" s="41">
        <f>IF(OR('Onderhoudslogboek'!$P$29="Open",'Onderhoudslogboek'!$P$29="Binnenkort"),'Onderhoudslogboek'!$O$29,"")</f>
        <v/>
      </c>
      <c r="D76" s="8">
        <f>IF(OR('Onderhoudslogboek'!$P$29="Open",'Onderhoudslogboek'!$P$29="Binnenkort"),'Onderhoudslogboek'!$P$29,"")</f>
        <v/>
      </c>
      <c r="E76" s="8">
        <f>IF(OR('Onderhoudslogboek'!$P$29="Open",'Onderhoudslogboek'!$P$29="Binnenkort"),'Onderhoudslogboek'!$F$29,"")</f>
        <v/>
      </c>
    </row>
    <row r="77">
      <c r="A77" s="13">
        <f>IF(OR('Onderhoudslogboek'!$P$30="Open",'Onderhoudslogboek'!$P$30="Binnenkort"),'Onderhoudslogboek'!$A$30,"")</f>
        <v/>
      </c>
      <c r="B77" s="13">
        <f>IF(OR('Onderhoudslogboek'!$P$30="Open",'Onderhoudslogboek'!$P$30="Binnenkort"),'Onderhoudslogboek'!$D$30,"")</f>
        <v/>
      </c>
      <c r="C77" s="40">
        <f>IF(OR('Onderhoudslogboek'!$P$30="Open",'Onderhoudslogboek'!$P$30="Binnenkort"),'Onderhoudslogboek'!$O$30,"")</f>
        <v/>
      </c>
      <c r="D77" s="13">
        <f>IF(OR('Onderhoudslogboek'!$P$30="Open",'Onderhoudslogboek'!$P$30="Binnenkort"),'Onderhoudslogboek'!$P$30,"")</f>
        <v/>
      </c>
      <c r="E77" s="13">
        <f>IF(OR('Onderhoudslogboek'!$P$30="Open",'Onderhoudslogboek'!$P$30="Binnenkort"),'Onderhoudslogboek'!$F$30,"")</f>
        <v/>
      </c>
    </row>
    <row r="78">
      <c r="A78" s="8">
        <f>IF(OR('Onderhoudslogboek'!$P$31="Open",'Onderhoudslogboek'!$P$31="Binnenkort"),'Onderhoudslogboek'!$A$31,"")</f>
        <v/>
      </c>
      <c r="B78" s="8">
        <f>IF(OR('Onderhoudslogboek'!$P$31="Open",'Onderhoudslogboek'!$P$31="Binnenkort"),'Onderhoudslogboek'!$D$31,"")</f>
        <v/>
      </c>
      <c r="C78" s="41">
        <f>IF(OR('Onderhoudslogboek'!$P$31="Open",'Onderhoudslogboek'!$P$31="Binnenkort"),'Onderhoudslogboek'!$O$31,"")</f>
        <v/>
      </c>
      <c r="D78" s="8">
        <f>IF(OR('Onderhoudslogboek'!$P$31="Open",'Onderhoudslogboek'!$P$31="Binnenkort"),'Onderhoudslogboek'!$P$31,"")</f>
        <v/>
      </c>
      <c r="E78" s="8">
        <f>IF(OR('Onderhoudslogboek'!$P$31="Open",'Onderhoudslogboek'!$P$31="Binnenkort"),'Onderhoudslogboek'!$F$31,"")</f>
        <v/>
      </c>
    </row>
    <row r="79">
      <c r="A79" s="13">
        <f>IF(OR('Onderhoudslogboek'!$P$32="Open",'Onderhoudslogboek'!$P$32="Binnenkort"),'Onderhoudslogboek'!$A$32,"")</f>
        <v/>
      </c>
      <c r="B79" s="13">
        <f>IF(OR('Onderhoudslogboek'!$P$32="Open",'Onderhoudslogboek'!$P$32="Binnenkort"),'Onderhoudslogboek'!$D$32,"")</f>
        <v/>
      </c>
      <c r="C79" s="40">
        <f>IF(OR('Onderhoudslogboek'!$P$32="Open",'Onderhoudslogboek'!$P$32="Binnenkort"),'Onderhoudslogboek'!$O$32,"")</f>
        <v/>
      </c>
      <c r="D79" s="13">
        <f>IF(OR('Onderhoudslogboek'!$P$32="Open",'Onderhoudslogboek'!$P$32="Binnenkort"),'Onderhoudslogboek'!$P$32,"")</f>
        <v/>
      </c>
      <c r="E79" s="13">
        <f>IF(OR('Onderhoudslogboek'!$P$32="Open",'Onderhoudslogboek'!$P$32="Binnenkort"),'Onderhoudslogboek'!$F$32,"")</f>
        <v/>
      </c>
    </row>
    <row r="80">
      <c r="A80" s="8">
        <f>IF(OR('Onderhoudslogboek'!$P$33="Open",'Onderhoudslogboek'!$P$33="Binnenkort"),'Onderhoudslogboek'!$A$33,"")</f>
        <v/>
      </c>
      <c r="B80" s="8">
        <f>IF(OR('Onderhoudslogboek'!$P$33="Open",'Onderhoudslogboek'!$P$33="Binnenkort"),'Onderhoudslogboek'!$D$33,"")</f>
        <v/>
      </c>
      <c r="C80" s="41">
        <f>IF(OR('Onderhoudslogboek'!$P$33="Open",'Onderhoudslogboek'!$P$33="Binnenkort"),'Onderhoudslogboek'!$O$33,"")</f>
        <v/>
      </c>
      <c r="D80" s="8">
        <f>IF(OR('Onderhoudslogboek'!$P$33="Open",'Onderhoudslogboek'!$P$33="Binnenkort"),'Onderhoudslogboek'!$P$33,"")</f>
        <v/>
      </c>
      <c r="E80" s="8">
        <f>IF(OR('Onderhoudslogboek'!$P$33="Open",'Onderhoudslogboek'!$P$33="Binnenkort"),'Onderhoudslogboek'!$F$33,"")</f>
        <v/>
      </c>
    </row>
    <row r="81">
      <c r="A81" s="13">
        <f>IF(OR('Onderhoudslogboek'!$P$34="Open",'Onderhoudslogboek'!$P$34="Binnenkort"),'Onderhoudslogboek'!$A$34,"")</f>
        <v/>
      </c>
      <c r="B81" s="13">
        <f>IF(OR('Onderhoudslogboek'!$P$34="Open",'Onderhoudslogboek'!$P$34="Binnenkort"),'Onderhoudslogboek'!$D$34,"")</f>
        <v/>
      </c>
      <c r="C81" s="40">
        <f>IF(OR('Onderhoudslogboek'!$P$34="Open",'Onderhoudslogboek'!$P$34="Binnenkort"),'Onderhoudslogboek'!$O$34,"")</f>
        <v/>
      </c>
      <c r="D81" s="13">
        <f>IF(OR('Onderhoudslogboek'!$P$34="Open",'Onderhoudslogboek'!$P$34="Binnenkort"),'Onderhoudslogboek'!$P$34,"")</f>
        <v/>
      </c>
      <c r="E81" s="13">
        <f>IF(OR('Onderhoudslogboek'!$P$34="Open",'Onderhoudslogboek'!$P$34="Binnenkort"),'Onderhoudslogboek'!$F$34,"")</f>
        <v/>
      </c>
    </row>
    <row r="82">
      <c r="A82" s="8">
        <f>IF(OR('Onderhoudslogboek'!$P$35="Open",'Onderhoudslogboek'!$P$35="Binnenkort"),'Onderhoudslogboek'!$A$35,"")</f>
        <v/>
      </c>
      <c r="B82" s="8">
        <f>IF(OR('Onderhoudslogboek'!$P$35="Open",'Onderhoudslogboek'!$P$35="Binnenkort"),'Onderhoudslogboek'!$D$35,"")</f>
        <v/>
      </c>
      <c r="C82" s="41">
        <f>IF(OR('Onderhoudslogboek'!$P$35="Open",'Onderhoudslogboek'!$P$35="Binnenkort"),'Onderhoudslogboek'!$O$35,"")</f>
        <v/>
      </c>
      <c r="D82" s="8">
        <f>IF(OR('Onderhoudslogboek'!$P$35="Open",'Onderhoudslogboek'!$P$35="Binnenkort"),'Onderhoudslogboek'!$P$35,"")</f>
        <v/>
      </c>
      <c r="E82" s="8">
        <f>IF(OR('Onderhoudslogboek'!$P$35="Open",'Onderhoudslogboek'!$P$35="Binnenkort"),'Onderhoudslogboek'!$F$35,"")</f>
        <v/>
      </c>
    </row>
    <row r="83">
      <c r="A83" s="13">
        <f>IF(OR('Onderhoudslogboek'!$P$36="Open",'Onderhoudslogboek'!$P$36="Binnenkort"),'Onderhoudslogboek'!$A$36,"")</f>
        <v/>
      </c>
      <c r="B83" s="13">
        <f>IF(OR('Onderhoudslogboek'!$P$36="Open",'Onderhoudslogboek'!$P$36="Binnenkort"),'Onderhoudslogboek'!$D$36,"")</f>
        <v/>
      </c>
      <c r="C83" s="40">
        <f>IF(OR('Onderhoudslogboek'!$P$36="Open",'Onderhoudslogboek'!$P$36="Binnenkort"),'Onderhoudslogboek'!$O$36,"")</f>
        <v/>
      </c>
      <c r="D83" s="13">
        <f>IF(OR('Onderhoudslogboek'!$P$36="Open",'Onderhoudslogboek'!$P$36="Binnenkort"),'Onderhoudslogboek'!$P$36,"")</f>
        <v/>
      </c>
      <c r="E83" s="13">
        <f>IF(OR('Onderhoudslogboek'!$P$36="Open",'Onderhoudslogboek'!$P$36="Binnenkort"),'Onderhoudslogboek'!$F$36,"")</f>
        <v/>
      </c>
    </row>
    <row r="84">
      <c r="A84" s="8">
        <f>IF(OR('Onderhoudslogboek'!$P$37="Open",'Onderhoudslogboek'!$P$37="Binnenkort"),'Onderhoudslogboek'!$A$37,"")</f>
        <v/>
      </c>
      <c r="B84" s="8">
        <f>IF(OR('Onderhoudslogboek'!$P$37="Open",'Onderhoudslogboek'!$P$37="Binnenkort"),'Onderhoudslogboek'!$D$37,"")</f>
        <v/>
      </c>
      <c r="C84" s="41">
        <f>IF(OR('Onderhoudslogboek'!$P$37="Open",'Onderhoudslogboek'!$P$37="Binnenkort"),'Onderhoudslogboek'!$O$37,"")</f>
        <v/>
      </c>
      <c r="D84" s="8">
        <f>IF(OR('Onderhoudslogboek'!$P$37="Open",'Onderhoudslogboek'!$P$37="Binnenkort"),'Onderhoudslogboek'!$P$37,"")</f>
        <v/>
      </c>
      <c r="E84" s="8">
        <f>IF(OR('Onderhoudslogboek'!$P$37="Open",'Onderhoudslogboek'!$P$37="Binnenkort"),'Onderhoudslogboek'!$F$37,"")</f>
        <v/>
      </c>
    </row>
    <row r="85">
      <c r="A85" s="13">
        <f>IF(OR('Onderhoudslogboek'!$P$38="Open",'Onderhoudslogboek'!$P$38="Binnenkort"),'Onderhoudslogboek'!$A$38,"")</f>
        <v/>
      </c>
      <c r="B85" s="13">
        <f>IF(OR('Onderhoudslogboek'!$P$38="Open",'Onderhoudslogboek'!$P$38="Binnenkort"),'Onderhoudslogboek'!$D$38,"")</f>
        <v/>
      </c>
      <c r="C85" s="40">
        <f>IF(OR('Onderhoudslogboek'!$P$38="Open",'Onderhoudslogboek'!$P$38="Binnenkort"),'Onderhoudslogboek'!$O$38,"")</f>
        <v/>
      </c>
      <c r="D85" s="13">
        <f>IF(OR('Onderhoudslogboek'!$P$38="Open",'Onderhoudslogboek'!$P$38="Binnenkort"),'Onderhoudslogboek'!$P$38,"")</f>
        <v/>
      </c>
      <c r="E85" s="13">
        <f>IF(OR('Onderhoudslogboek'!$P$38="Open",'Onderhoudslogboek'!$P$38="Binnenkort"),'Onderhoudslogboek'!$F$38,"")</f>
        <v/>
      </c>
    </row>
    <row r="86">
      <c r="A86" s="8">
        <f>IF(OR('Onderhoudslogboek'!$P$39="Open",'Onderhoudslogboek'!$P$39="Binnenkort"),'Onderhoudslogboek'!$A$39,"")</f>
        <v/>
      </c>
      <c r="B86" s="8">
        <f>IF(OR('Onderhoudslogboek'!$P$39="Open",'Onderhoudslogboek'!$P$39="Binnenkort"),'Onderhoudslogboek'!$D$39,"")</f>
        <v/>
      </c>
      <c r="C86" s="41">
        <f>IF(OR('Onderhoudslogboek'!$P$39="Open",'Onderhoudslogboek'!$P$39="Binnenkort"),'Onderhoudslogboek'!$O$39,"")</f>
        <v/>
      </c>
      <c r="D86" s="8">
        <f>IF(OR('Onderhoudslogboek'!$P$39="Open",'Onderhoudslogboek'!$P$39="Binnenkort"),'Onderhoudslogboek'!$P$39,"")</f>
        <v/>
      </c>
      <c r="E86" s="8">
        <f>IF(OR('Onderhoudslogboek'!$P$39="Open",'Onderhoudslogboek'!$P$39="Binnenkort"),'Onderhoudslogboek'!$F$39,"")</f>
        <v/>
      </c>
    </row>
    <row r="87">
      <c r="A87" s="13">
        <f>IF(OR('Onderhoudslogboek'!$P$40="Open",'Onderhoudslogboek'!$P$40="Binnenkort"),'Onderhoudslogboek'!$A$40,"")</f>
        <v/>
      </c>
      <c r="B87" s="13">
        <f>IF(OR('Onderhoudslogboek'!$P$40="Open",'Onderhoudslogboek'!$P$40="Binnenkort"),'Onderhoudslogboek'!$D$40,"")</f>
        <v/>
      </c>
      <c r="C87" s="40">
        <f>IF(OR('Onderhoudslogboek'!$P$40="Open",'Onderhoudslogboek'!$P$40="Binnenkort"),'Onderhoudslogboek'!$O$40,"")</f>
        <v/>
      </c>
      <c r="D87" s="13">
        <f>IF(OR('Onderhoudslogboek'!$P$40="Open",'Onderhoudslogboek'!$P$40="Binnenkort"),'Onderhoudslogboek'!$P$40,"")</f>
        <v/>
      </c>
      <c r="E87" s="13">
        <f>IF(OR('Onderhoudslogboek'!$P$40="Open",'Onderhoudslogboek'!$P$40="Binnenkort"),'Onderhoudslogboek'!$F$40,"")</f>
        <v/>
      </c>
    </row>
    <row r="88">
      <c r="A88" s="8">
        <f>IF(OR('Onderhoudslogboek'!$P$41="Open",'Onderhoudslogboek'!$P$41="Binnenkort"),'Onderhoudslogboek'!$A$41,"")</f>
        <v/>
      </c>
      <c r="B88" s="8">
        <f>IF(OR('Onderhoudslogboek'!$P$41="Open",'Onderhoudslogboek'!$P$41="Binnenkort"),'Onderhoudslogboek'!$D$41,"")</f>
        <v/>
      </c>
      <c r="C88" s="41">
        <f>IF(OR('Onderhoudslogboek'!$P$41="Open",'Onderhoudslogboek'!$P$41="Binnenkort"),'Onderhoudslogboek'!$O$41,"")</f>
        <v/>
      </c>
      <c r="D88" s="8">
        <f>IF(OR('Onderhoudslogboek'!$P$41="Open",'Onderhoudslogboek'!$P$41="Binnenkort"),'Onderhoudslogboek'!$P$41,"")</f>
        <v/>
      </c>
      <c r="E88" s="8">
        <f>IF(OR('Onderhoudslogboek'!$P$41="Open",'Onderhoudslogboek'!$P$41="Binnenkort"),'Onderhoudslogboek'!$F$41,"")</f>
        <v/>
      </c>
    </row>
    <row r="89">
      <c r="A89" s="13">
        <f>IF(OR('Onderhoudslogboek'!$P$42="Open",'Onderhoudslogboek'!$P$42="Binnenkort"),'Onderhoudslogboek'!$A$42,"")</f>
        <v/>
      </c>
      <c r="B89" s="13">
        <f>IF(OR('Onderhoudslogboek'!$P$42="Open",'Onderhoudslogboek'!$P$42="Binnenkort"),'Onderhoudslogboek'!$D$42,"")</f>
        <v/>
      </c>
      <c r="C89" s="40">
        <f>IF(OR('Onderhoudslogboek'!$P$42="Open",'Onderhoudslogboek'!$P$42="Binnenkort"),'Onderhoudslogboek'!$O$42,"")</f>
        <v/>
      </c>
      <c r="D89" s="13">
        <f>IF(OR('Onderhoudslogboek'!$P$42="Open",'Onderhoudslogboek'!$P$42="Binnenkort"),'Onderhoudslogboek'!$P$42,"")</f>
        <v/>
      </c>
      <c r="E89" s="13">
        <f>IF(OR('Onderhoudslogboek'!$P$42="Open",'Onderhoudslogboek'!$P$42="Binnenkort"),'Onderhoudslogboek'!$F$42,"")</f>
        <v/>
      </c>
    </row>
    <row r="90">
      <c r="A90" s="8">
        <f>IF(OR('Onderhoudslogboek'!$P$43="Open",'Onderhoudslogboek'!$P$43="Binnenkort"),'Onderhoudslogboek'!$A$43,"")</f>
        <v/>
      </c>
      <c r="B90" s="8">
        <f>IF(OR('Onderhoudslogboek'!$P$43="Open",'Onderhoudslogboek'!$P$43="Binnenkort"),'Onderhoudslogboek'!$D$43,"")</f>
        <v/>
      </c>
      <c r="C90" s="41">
        <f>IF(OR('Onderhoudslogboek'!$P$43="Open",'Onderhoudslogboek'!$P$43="Binnenkort"),'Onderhoudslogboek'!$O$43,"")</f>
        <v/>
      </c>
      <c r="D90" s="8">
        <f>IF(OR('Onderhoudslogboek'!$P$43="Open",'Onderhoudslogboek'!$P$43="Binnenkort"),'Onderhoudslogboek'!$P$43,"")</f>
        <v/>
      </c>
      <c r="E90" s="8">
        <f>IF(OR('Onderhoudslogboek'!$P$43="Open",'Onderhoudslogboek'!$P$43="Binnenkort"),'Onderhoudslogboek'!$F$43,"")</f>
        <v/>
      </c>
    </row>
    <row r="91">
      <c r="A91" s="13">
        <f>IF(OR('Onderhoudslogboek'!$P$44="Open",'Onderhoudslogboek'!$P$44="Binnenkort"),'Onderhoudslogboek'!$A$44,"")</f>
        <v/>
      </c>
      <c r="B91" s="13">
        <f>IF(OR('Onderhoudslogboek'!$P$44="Open",'Onderhoudslogboek'!$P$44="Binnenkort"),'Onderhoudslogboek'!$D$44,"")</f>
        <v/>
      </c>
      <c r="C91" s="40">
        <f>IF(OR('Onderhoudslogboek'!$P$44="Open",'Onderhoudslogboek'!$P$44="Binnenkort"),'Onderhoudslogboek'!$O$44,"")</f>
        <v/>
      </c>
      <c r="D91" s="13">
        <f>IF(OR('Onderhoudslogboek'!$P$44="Open",'Onderhoudslogboek'!$P$44="Binnenkort"),'Onderhoudslogboek'!$P$44,"")</f>
        <v/>
      </c>
      <c r="E91" s="13">
        <f>IF(OR('Onderhoudslogboek'!$P$44="Open",'Onderhoudslogboek'!$P$44="Binnenkort"),'Onderhoudslogboek'!$F$44,"")</f>
        <v/>
      </c>
    </row>
    <row r="92">
      <c r="A92" s="8">
        <f>IF(OR('Onderhoudslogboek'!$P$45="Open",'Onderhoudslogboek'!$P$45="Binnenkort"),'Onderhoudslogboek'!$A$45,"")</f>
        <v/>
      </c>
      <c r="B92" s="8">
        <f>IF(OR('Onderhoudslogboek'!$P$45="Open",'Onderhoudslogboek'!$P$45="Binnenkort"),'Onderhoudslogboek'!$D$45,"")</f>
        <v/>
      </c>
      <c r="C92" s="41">
        <f>IF(OR('Onderhoudslogboek'!$P$45="Open",'Onderhoudslogboek'!$P$45="Binnenkort"),'Onderhoudslogboek'!$O$45,"")</f>
        <v/>
      </c>
      <c r="D92" s="8">
        <f>IF(OR('Onderhoudslogboek'!$P$45="Open",'Onderhoudslogboek'!$P$45="Binnenkort"),'Onderhoudslogboek'!$P$45,"")</f>
        <v/>
      </c>
      <c r="E92" s="8">
        <f>IF(OR('Onderhoudslogboek'!$P$45="Open",'Onderhoudslogboek'!$P$45="Binnenkort"),'Onderhoudslogboek'!$F$45,"")</f>
        <v/>
      </c>
    </row>
    <row r="93">
      <c r="A93" s="13">
        <f>IF(OR('Onderhoudslogboek'!$P$46="Open",'Onderhoudslogboek'!$P$46="Binnenkort"),'Onderhoudslogboek'!$A$46,"")</f>
        <v/>
      </c>
      <c r="B93" s="13">
        <f>IF(OR('Onderhoudslogboek'!$P$46="Open",'Onderhoudslogboek'!$P$46="Binnenkort"),'Onderhoudslogboek'!$D$46,"")</f>
        <v/>
      </c>
      <c r="C93" s="40">
        <f>IF(OR('Onderhoudslogboek'!$P$46="Open",'Onderhoudslogboek'!$P$46="Binnenkort"),'Onderhoudslogboek'!$O$46,"")</f>
        <v/>
      </c>
      <c r="D93" s="13">
        <f>IF(OR('Onderhoudslogboek'!$P$46="Open",'Onderhoudslogboek'!$P$46="Binnenkort"),'Onderhoudslogboek'!$P$46,"")</f>
        <v/>
      </c>
      <c r="E93" s="13">
        <f>IF(OR('Onderhoudslogboek'!$P$46="Open",'Onderhoudslogboek'!$P$46="Binnenkort"),'Onderhoudslogboek'!$F$46,"")</f>
        <v/>
      </c>
    </row>
    <row r="94">
      <c r="A94" s="8">
        <f>IF(OR('Onderhoudslogboek'!$P$47="Open",'Onderhoudslogboek'!$P$47="Binnenkort"),'Onderhoudslogboek'!$A$47,"")</f>
        <v/>
      </c>
      <c r="B94" s="8">
        <f>IF(OR('Onderhoudslogboek'!$P$47="Open",'Onderhoudslogboek'!$P$47="Binnenkort"),'Onderhoudslogboek'!$D$47,"")</f>
        <v/>
      </c>
      <c r="C94" s="41">
        <f>IF(OR('Onderhoudslogboek'!$P$47="Open",'Onderhoudslogboek'!$P$47="Binnenkort"),'Onderhoudslogboek'!$O$47,"")</f>
        <v/>
      </c>
      <c r="D94" s="8">
        <f>IF(OR('Onderhoudslogboek'!$P$47="Open",'Onderhoudslogboek'!$P$47="Binnenkort"),'Onderhoudslogboek'!$P$47,"")</f>
        <v/>
      </c>
      <c r="E94" s="8">
        <f>IF(OR('Onderhoudslogboek'!$P$47="Open",'Onderhoudslogboek'!$P$47="Binnenkort"),'Onderhoudslogboek'!$F$47,"")</f>
        <v/>
      </c>
    </row>
    <row r="95">
      <c r="A95" s="13">
        <f>IF(OR('Onderhoudslogboek'!$P$48="Open",'Onderhoudslogboek'!$P$48="Binnenkort"),'Onderhoudslogboek'!$A$48,"")</f>
        <v/>
      </c>
      <c r="B95" s="13">
        <f>IF(OR('Onderhoudslogboek'!$P$48="Open",'Onderhoudslogboek'!$P$48="Binnenkort"),'Onderhoudslogboek'!$D$48,"")</f>
        <v/>
      </c>
      <c r="C95" s="40">
        <f>IF(OR('Onderhoudslogboek'!$P$48="Open",'Onderhoudslogboek'!$P$48="Binnenkort"),'Onderhoudslogboek'!$O$48,"")</f>
        <v/>
      </c>
      <c r="D95" s="13">
        <f>IF(OR('Onderhoudslogboek'!$P$48="Open",'Onderhoudslogboek'!$P$48="Binnenkort"),'Onderhoudslogboek'!$P$48,"")</f>
        <v/>
      </c>
      <c r="E95" s="13">
        <f>IF(OR('Onderhoudslogboek'!$P$48="Open",'Onderhoudslogboek'!$P$48="Binnenkort"),'Onderhoudslogboek'!$F$48,"")</f>
        <v/>
      </c>
    </row>
    <row r="96">
      <c r="A96" s="8">
        <f>IF(OR('Onderhoudslogboek'!$P$49="Open",'Onderhoudslogboek'!$P$49="Binnenkort"),'Onderhoudslogboek'!$A$49,"")</f>
        <v/>
      </c>
      <c r="B96" s="8">
        <f>IF(OR('Onderhoudslogboek'!$P$49="Open",'Onderhoudslogboek'!$P$49="Binnenkort"),'Onderhoudslogboek'!$D$49,"")</f>
        <v/>
      </c>
      <c r="C96" s="41">
        <f>IF(OR('Onderhoudslogboek'!$P$49="Open",'Onderhoudslogboek'!$P$49="Binnenkort"),'Onderhoudslogboek'!$O$49,"")</f>
        <v/>
      </c>
      <c r="D96" s="8">
        <f>IF(OR('Onderhoudslogboek'!$P$49="Open",'Onderhoudslogboek'!$P$49="Binnenkort"),'Onderhoudslogboek'!$P$49,"")</f>
        <v/>
      </c>
      <c r="E96" s="8">
        <f>IF(OR('Onderhoudslogboek'!$P$49="Open",'Onderhoudslogboek'!$P$49="Binnenkort"),'Onderhoudslogboek'!$F$49,"")</f>
        <v/>
      </c>
    </row>
    <row r="97">
      <c r="A97" s="13">
        <f>IF(OR('Onderhoudslogboek'!$P$50="Open",'Onderhoudslogboek'!$P$50="Binnenkort"),'Onderhoudslogboek'!$A$50,"")</f>
        <v/>
      </c>
      <c r="B97" s="13">
        <f>IF(OR('Onderhoudslogboek'!$P$50="Open",'Onderhoudslogboek'!$P$50="Binnenkort"),'Onderhoudslogboek'!$D$50,"")</f>
        <v/>
      </c>
      <c r="C97" s="40">
        <f>IF(OR('Onderhoudslogboek'!$P$50="Open",'Onderhoudslogboek'!$P$50="Binnenkort"),'Onderhoudslogboek'!$O$50,"")</f>
        <v/>
      </c>
      <c r="D97" s="13">
        <f>IF(OR('Onderhoudslogboek'!$P$50="Open",'Onderhoudslogboek'!$P$50="Binnenkort"),'Onderhoudslogboek'!$P$50,"")</f>
        <v/>
      </c>
      <c r="E97" s="13">
        <f>IF(OR('Onderhoudslogboek'!$P$50="Open",'Onderhoudslogboek'!$P$50="Binnenkort"),'Onderhoudslogboek'!$F$50,"")</f>
        <v/>
      </c>
    </row>
    <row r="98">
      <c r="A98" s="8">
        <f>IF(OR('Onderhoudslogboek'!$P$51="Open",'Onderhoudslogboek'!$P$51="Binnenkort"),'Onderhoudslogboek'!$A$51,"")</f>
        <v/>
      </c>
      <c r="B98" s="8">
        <f>IF(OR('Onderhoudslogboek'!$P$51="Open",'Onderhoudslogboek'!$P$51="Binnenkort"),'Onderhoudslogboek'!$D$51,"")</f>
        <v/>
      </c>
      <c r="C98" s="41">
        <f>IF(OR('Onderhoudslogboek'!$P$51="Open",'Onderhoudslogboek'!$P$51="Binnenkort"),'Onderhoudslogboek'!$O$51,"")</f>
        <v/>
      </c>
      <c r="D98" s="8">
        <f>IF(OR('Onderhoudslogboek'!$P$51="Open",'Onderhoudslogboek'!$P$51="Binnenkort"),'Onderhoudslogboek'!$P$51,"")</f>
        <v/>
      </c>
      <c r="E98" s="8">
        <f>IF(OR('Onderhoudslogboek'!$P$51="Open",'Onderhoudslogboek'!$P$51="Binnenkort"),'Onderhoudslogboek'!$F$51,"")</f>
        <v/>
      </c>
    </row>
    <row r="99">
      <c r="A99" s="13">
        <f>IF(OR('Onderhoudslogboek'!$P$52="Open",'Onderhoudslogboek'!$P$52="Binnenkort"),'Onderhoudslogboek'!$A$52,"")</f>
        <v/>
      </c>
      <c r="B99" s="13">
        <f>IF(OR('Onderhoudslogboek'!$P$52="Open",'Onderhoudslogboek'!$P$52="Binnenkort"),'Onderhoudslogboek'!$D$52,"")</f>
        <v/>
      </c>
      <c r="C99" s="40">
        <f>IF(OR('Onderhoudslogboek'!$P$52="Open",'Onderhoudslogboek'!$P$52="Binnenkort"),'Onderhoudslogboek'!$O$52,"")</f>
        <v/>
      </c>
      <c r="D99" s="13">
        <f>IF(OR('Onderhoudslogboek'!$P$52="Open",'Onderhoudslogboek'!$P$52="Binnenkort"),'Onderhoudslogboek'!$P$52,"")</f>
        <v/>
      </c>
      <c r="E99" s="13">
        <f>IF(OR('Onderhoudslogboek'!$P$52="Open",'Onderhoudslogboek'!$P$52="Binnenkort"),'Onderhoudslogboek'!$F$52,"")</f>
        <v/>
      </c>
    </row>
    <row r="100">
      <c r="A100" s="8">
        <f>IF(OR('Onderhoudslogboek'!$P$53="Open",'Onderhoudslogboek'!$P$53="Binnenkort"),'Onderhoudslogboek'!$A$53,"")</f>
        <v/>
      </c>
      <c r="B100" s="8">
        <f>IF(OR('Onderhoudslogboek'!$P$53="Open",'Onderhoudslogboek'!$P$53="Binnenkort"),'Onderhoudslogboek'!$D$53,"")</f>
        <v/>
      </c>
      <c r="C100" s="41">
        <f>IF(OR('Onderhoudslogboek'!$P$53="Open",'Onderhoudslogboek'!$P$53="Binnenkort"),'Onderhoudslogboek'!$O$53,"")</f>
        <v/>
      </c>
      <c r="D100" s="8">
        <f>IF(OR('Onderhoudslogboek'!$P$53="Open",'Onderhoudslogboek'!$P$53="Binnenkort"),'Onderhoudslogboek'!$P$53,"")</f>
        <v/>
      </c>
      <c r="E100" s="8">
        <f>IF(OR('Onderhoudslogboek'!$P$53="Open",'Onderhoudslogboek'!$P$53="Binnenkort"),'Onderhoudslogboek'!$F$53,"")</f>
        <v/>
      </c>
    </row>
    <row r="101">
      <c r="A101" s="13">
        <f>IF(OR('Onderhoudslogboek'!$P$54="Open",'Onderhoudslogboek'!$P$54="Binnenkort"),'Onderhoudslogboek'!$A$54,"")</f>
        <v/>
      </c>
      <c r="B101" s="13">
        <f>IF(OR('Onderhoudslogboek'!$P$54="Open",'Onderhoudslogboek'!$P$54="Binnenkort"),'Onderhoudslogboek'!$D$54,"")</f>
        <v/>
      </c>
      <c r="C101" s="40">
        <f>IF(OR('Onderhoudslogboek'!$P$54="Open",'Onderhoudslogboek'!$P$54="Binnenkort"),'Onderhoudslogboek'!$O$54,"")</f>
        <v/>
      </c>
      <c r="D101" s="13">
        <f>IF(OR('Onderhoudslogboek'!$P$54="Open",'Onderhoudslogboek'!$P$54="Binnenkort"),'Onderhoudslogboek'!$P$54,"")</f>
        <v/>
      </c>
      <c r="E101" s="13">
        <f>IF(OR('Onderhoudslogboek'!$P$54="Open",'Onderhoudslogboek'!$P$54="Binnenkort"),'Onderhoudslogboek'!$F$54,"")</f>
        <v/>
      </c>
    </row>
    <row r="102">
      <c r="A102" s="8">
        <f>IF(OR('Onderhoudslogboek'!$P$55="Open",'Onderhoudslogboek'!$P$55="Binnenkort"),'Onderhoudslogboek'!$A$55,"")</f>
        <v/>
      </c>
      <c r="B102" s="8">
        <f>IF(OR('Onderhoudslogboek'!$P$55="Open",'Onderhoudslogboek'!$P$55="Binnenkort"),'Onderhoudslogboek'!$D$55,"")</f>
        <v/>
      </c>
      <c r="C102" s="41">
        <f>IF(OR('Onderhoudslogboek'!$P$55="Open",'Onderhoudslogboek'!$P$55="Binnenkort"),'Onderhoudslogboek'!$O$55,"")</f>
        <v/>
      </c>
      <c r="D102" s="8">
        <f>IF(OR('Onderhoudslogboek'!$P$55="Open",'Onderhoudslogboek'!$P$55="Binnenkort"),'Onderhoudslogboek'!$P$55,"")</f>
        <v/>
      </c>
      <c r="E102" s="8">
        <f>IF(OR('Onderhoudslogboek'!$P$55="Open",'Onderhoudslogboek'!$P$55="Binnenkort"),'Onderhoudslogboek'!$F$55,"")</f>
        <v/>
      </c>
    </row>
    <row r="103">
      <c r="A103" s="13">
        <f>IF(OR('Onderhoudslogboek'!$P$56="Open",'Onderhoudslogboek'!$P$56="Binnenkort"),'Onderhoudslogboek'!$A$56,"")</f>
        <v/>
      </c>
      <c r="B103" s="13">
        <f>IF(OR('Onderhoudslogboek'!$P$56="Open",'Onderhoudslogboek'!$P$56="Binnenkort"),'Onderhoudslogboek'!$D$56,"")</f>
        <v/>
      </c>
      <c r="C103" s="40">
        <f>IF(OR('Onderhoudslogboek'!$P$56="Open",'Onderhoudslogboek'!$P$56="Binnenkort"),'Onderhoudslogboek'!$O$56,"")</f>
        <v/>
      </c>
      <c r="D103" s="13">
        <f>IF(OR('Onderhoudslogboek'!$P$56="Open",'Onderhoudslogboek'!$P$56="Binnenkort"),'Onderhoudslogboek'!$P$56,"")</f>
        <v/>
      </c>
      <c r="E103" s="13">
        <f>IF(OR('Onderhoudslogboek'!$P$56="Open",'Onderhoudslogboek'!$P$56="Binnenkort"),'Onderhoudslogboek'!$F$56,"")</f>
        <v/>
      </c>
    </row>
    <row r="104">
      <c r="A104" s="8">
        <f>IF(OR('Onderhoudslogboek'!$P$57="Open",'Onderhoudslogboek'!$P$57="Binnenkort"),'Onderhoudslogboek'!$A$57,"")</f>
        <v/>
      </c>
      <c r="B104" s="8">
        <f>IF(OR('Onderhoudslogboek'!$P$57="Open",'Onderhoudslogboek'!$P$57="Binnenkort"),'Onderhoudslogboek'!$D$57,"")</f>
        <v/>
      </c>
      <c r="C104" s="41">
        <f>IF(OR('Onderhoudslogboek'!$P$57="Open",'Onderhoudslogboek'!$P$57="Binnenkort"),'Onderhoudslogboek'!$O$57,"")</f>
        <v/>
      </c>
      <c r="D104" s="8">
        <f>IF(OR('Onderhoudslogboek'!$P$57="Open",'Onderhoudslogboek'!$P$57="Binnenkort"),'Onderhoudslogboek'!$P$57,"")</f>
        <v/>
      </c>
      <c r="E104" s="8">
        <f>IF(OR('Onderhoudslogboek'!$P$57="Open",'Onderhoudslogboek'!$P$57="Binnenkort"),'Onderhoudslogboek'!$F$57,"")</f>
        <v/>
      </c>
    </row>
    <row r="105">
      <c r="A105" s="13">
        <f>IF(OR('Onderhoudslogboek'!$P$58="Open",'Onderhoudslogboek'!$P$58="Binnenkort"),'Onderhoudslogboek'!$A$58,"")</f>
        <v/>
      </c>
      <c r="B105" s="13">
        <f>IF(OR('Onderhoudslogboek'!$P$58="Open",'Onderhoudslogboek'!$P$58="Binnenkort"),'Onderhoudslogboek'!$D$58,"")</f>
        <v/>
      </c>
      <c r="C105" s="40">
        <f>IF(OR('Onderhoudslogboek'!$P$58="Open",'Onderhoudslogboek'!$P$58="Binnenkort"),'Onderhoudslogboek'!$O$58,"")</f>
        <v/>
      </c>
      <c r="D105" s="13">
        <f>IF(OR('Onderhoudslogboek'!$P$58="Open",'Onderhoudslogboek'!$P$58="Binnenkort"),'Onderhoudslogboek'!$P$58,"")</f>
        <v/>
      </c>
      <c r="E105" s="13">
        <f>IF(OR('Onderhoudslogboek'!$P$58="Open",'Onderhoudslogboek'!$P$58="Binnenkort"),'Onderhoudslogboek'!$F$58,"")</f>
        <v/>
      </c>
    </row>
    <row r="106">
      <c r="A106" s="8">
        <f>IF(OR('Onderhoudslogboek'!$P$59="Open",'Onderhoudslogboek'!$P$59="Binnenkort"),'Onderhoudslogboek'!$A$59,"")</f>
        <v/>
      </c>
      <c r="B106" s="8">
        <f>IF(OR('Onderhoudslogboek'!$P$59="Open",'Onderhoudslogboek'!$P$59="Binnenkort"),'Onderhoudslogboek'!$D$59,"")</f>
        <v/>
      </c>
      <c r="C106" s="41">
        <f>IF(OR('Onderhoudslogboek'!$P$59="Open",'Onderhoudslogboek'!$P$59="Binnenkort"),'Onderhoudslogboek'!$O$59,"")</f>
        <v/>
      </c>
      <c r="D106" s="8">
        <f>IF(OR('Onderhoudslogboek'!$P$59="Open",'Onderhoudslogboek'!$P$59="Binnenkort"),'Onderhoudslogboek'!$P$59,"")</f>
        <v/>
      </c>
      <c r="E106" s="8">
        <f>IF(OR('Onderhoudslogboek'!$P$59="Open",'Onderhoudslogboek'!$P$59="Binnenkort"),'Onderhoudslogboek'!$F$59,"")</f>
        <v/>
      </c>
    </row>
    <row r="107">
      <c r="A107" s="13">
        <f>IF(OR('Onderhoudslogboek'!$P$60="Open",'Onderhoudslogboek'!$P$60="Binnenkort"),'Onderhoudslogboek'!$A$60,"")</f>
        <v/>
      </c>
      <c r="B107" s="13">
        <f>IF(OR('Onderhoudslogboek'!$P$60="Open",'Onderhoudslogboek'!$P$60="Binnenkort"),'Onderhoudslogboek'!$D$60,"")</f>
        <v/>
      </c>
      <c r="C107" s="40">
        <f>IF(OR('Onderhoudslogboek'!$P$60="Open",'Onderhoudslogboek'!$P$60="Binnenkort"),'Onderhoudslogboek'!$O$60,"")</f>
        <v/>
      </c>
      <c r="D107" s="13">
        <f>IF(OR('Onderhoudslogboek'!$P$60="Open",'Onderhoudslogboek'!$P$60="Binnenkort"),'Onderhoudslogboek'!$P$60,"")</f>
        <v/>
      </c>
      <c r="E107" s="13">
        <f>IF(OR('Onderhoudslogboek'!$P$60="Open",'Onderhoudslogboek'!$P$60="Binnenkort"),'Onderhoudslogboek'!$F$60,"")</f>
        <v/>
      </c>
    </row>
    <row r="108">
      <c r="A108" s="8">
        <f>IF(OR('Onderhoudslogboek'!$P$61="Open",'Onderhoudslogboek'!$P$61="Binnenkort"),'Onderhoudslogboek'!$A$61,"")</f>
        <v/>
      </c>
      <c r="B108" s="8">
        <f>IF(OR('Onderhoudslogboek'!$P$61="Open",'Onderhoudslogboek'!$P$61="Binnenkort"),'Onderhoudslogboek'!$D$61,"")</f>
        <v/>
      </c>
      <c r="C108" s="41">
        <f>IF(OR('Onderhoudslogboek'!$P$61="Open",'Onderhoudslogboek'!$P$61="Binnenkort"),'Onderhoudslogboek'!$O$61,"")</f>
        <v/>
      </c>
      <c r="D108" s="8">
        <f>IF(OR('Onderhoudslogboek'!$P$61="Open",'Onderhoudslogboek'!$P$61="Binnenkort"),'Onderhoudslogboek'!$P$61,"")</f>
        <v/>
      </c>
      <c r="E108" s="8">
        <f>IF(OR('Onderhoudslogboek'!$P$61="Open",'Onderhoudslogboek'!$P$61="Binnenkort"),'Onderhoudslogboek'!$F$61,"")</f>
        <v/>
      </c>
    </row>
    <row r="109">
      <c r="A109" s="13">
        <f>IF(OR('Onderhoudslogboek'!$P$62="Open",'Onderhoudslogboek'!$P$62="Binnenkort"),'Onderhoudslogboek'!$A$62,"")</f>
        <v/>
      </c>
      <c r="B109" s="13">
        <f>IF(OR('Onderhoudslogboek'!$P$62="Open",'Onderhoudslogboek'!$P$62="Binnenkort"),'Onderhoudslogboek'!$D$62,"")</f>
        <v/>
      </c>
      <c r="C109" s="40">
        <f>IF(OR('Onderhoudslogboek'!$P$62="Open",'Onderhoudslogboek'!$P$62="Binnenkort"),'Onderhoudslogboek'!$O$62,"")</f>
        <v/>
      </c>
      <c r="D109" s="13">
        <f>IF(OR('Onderhoudslogboek'!$P$62="Open",'Onderhoudslogboek'!$P$62="Binnenkort"),'Onderhoudslogboek'!$P$62,"")</f>
        <v/>
      </c>
      <c r="E109" s="13">
        <f>IF(OR('Onderhoudslogboek'!$P$62="Open",'Onderhoudslogboek'!$P$62="Binnenkort"),'Onderhoudslogboek'!$F$62,"")</f>
        <v/>
      </c>
    </row>
    <row r="110">
      <c r="A110" s="8">
        <f>IF(OR('Onderhoudslogboek'!$P$63="Open",'Onderhoudslogboek'!$P$63="Binnenkort"),'Onderhoudslogboek'!$A$63,"")</f>
        <v/>
      </c>
      <c r="B110" s="8">
        <f>IF(OR('Onderhoudslogboek'!$P$63="Open",'Onderhoudslogboek'!$P$63="Binnenkort"),'Onderhoudslogboek'!$D$63,"")</f>
        <v/>
      </c>
      <c r="C110" s="41">
        <f>IF(OR('Onderhoudslogboek'!$P$63="Open",'Onderhoudslogboek'!$P$63="Binnenkort"),'Onderhoudslogboek'!$O$63,"")</f>
        <v/>
      </c>
      <c r="D110" s="8">
        <f>IF(OR('Onderhoudslogboek'!$P$63="Open",'Onderhoudslogboek'!$P$63="Binnenkort"),'Onderhoudslogboek'!$P$63,"")</f>
        <v/>
      </c>
      <c r="E110" s="8">
        <f>IF(OR('Onderhoudslogboek'!$P$63="Open",'Onderhoudslogboek'!$P$63="Binnenkort"),'Onderhoudslogboek'!$F$63,"")</f>
        <v/>
      </c>
    </row>
    <row r="111">
      <c r="A111" s="13">
        <f>IF(OR('Onderhoudslogboek'!$P$64="Open",'Onderhoudslogboek'!$P$64="Binnenkort"),'Onderhoudslogboek'!$A$64,"")</f>
        <v/>
      </c>
      <c r="B111" s="13">
        <f>IF(OR('Onderhoudslogboek'!$P$64="Open",'Onderhoudslogboek'!$P$64="Binnenkort"),'Onderhoudslogboek'!$D$64,"")</f>
        <v/>
      </c>
      <c r="C111" s="40">
        <f>IF(OR('Onderhoudslogboek'!$P$64="Open",'Onderhoudslogboek'!$P$64="Binnenkort"),'Onderhoudslogboek'!$O$64,"")</f>
        <v/>
      </c>
      <c r="D111" s="13">
        <f>IF(OR('Onderhoudslogboek'!$P$64="Open",'Onderhoudslogboek'!$P$64="Binnenkort"),'Onderhoudslogboek'!$P$64,"")</f>
        <v/>
      </c>
      <c r="E111" s="13">
        <f>IF(OR('Onderhoudslogboek'!$P$64="Open",'Onderhoudslogboek'!$P$64="Binnenkort"),'Onderhoudslogboek'!$F$64,"")</f>
        <v/>
      </c>
    </row>
    <row r="112">
      <c r="A112" s="8">
        <f>IF(OR('Onderhoudslogboek'!$P$65="Open",'Onderhoudslogboek'!$P$65="Binnenkort"),'Onderhoudslogboek'!$A$65,"")</f>
        <v/>
      </c>
      <c r="B112" s="8">
        <f>IF(OR('Onderhoudslogboek'!$P$65="Open",'Onderhoudslogboek'!$P$65="Binnenkort"),'Onderhoudslogboek'!$D$65,"")</f>
        <v/>
      </c>
      <c r="C112" s="41">
        <f>IF(OR('Onderhoudslogboek'!$P$65="Open",'Onderhoudslogboek'!$P$65="Binnenkort"),'Onderhoudslogboek'!$O$65,"")</f>
        <v/>
      </c>
      <c r="D112" s="8">
        <f>IF(OR('Onderhoudslogboek'!$P$65="Open",'Onderhoudslogboek'!$P$65="Binnenkort"),'Onderhoudslogboek'!$P$65,"")</f>
        <v/>
      </c>
      <c r="E112" s="8">
        <f>IF(OR('Onderhoudslogboek'!$P$65="Open",'Onderhoudslogboek'!$P$65="Binnenkort"),'Onderhoudslogboek'!$F$65,"")</f>
        <v/>
      </c>
    </row>
    <row r="113">
      <c r="A113" s="13">
        <f>IF(OR('Onderhoudslogboek'!$P$66="Open",'Onderhoudslogboek'!$P$66="Binnenkort"),'Onderhoudslogboek'!$A$66,"")</f>
        <v/>
      </c>
      <c r="B113" s="13">
        <f>IF(OR('Onderhoudslogboek'!$P$66="Open",'Onderhoudslogboek'!$P$66="Binnenkort"),'Onderhoudslogboek'!$D$66,"")</f>
        <v/>
      </c>
      <c r="C113" s="40">
        <f>IF(OR('Onderhoudslogboek'!$P$66="Open",'Onderhoudslogboek'!$P$66="Binnenkort"),'Onderhoudslogboek'!$O$66,"")</f>
        <v/>
      </c>
      <c r="D113" s="13">
        <f>IF(OR('Onderhoudslogboek'!$P$66="Open",'Onderhoudslogboek'!$P$66="Binnenkort"),'Onderhoudslogboek'!$P$66,"")</f>
        <v/>
      </c>
      <c r="E113" s="13">
        <f>IF(OR('Onderhoudslogboek'!$P$66="Open",'Onderhoudslogboek'!$P$66="Binnenkort"),'Onderhoudslogboek'!$F$66,"")</f>
        <v/>
      </c>
    </row>
    <row r="114">
      <c r="A114" s="8">
        <f>IF(OR('Onderhoudslogboek'!$P$67="Open",'Onderhoudslogboek'!$P$67="Binnenkort"),'Onderhoudslogboek'!$A$67,"")</f>
        <v/>
      </c>
      <c r="B114" s="8">
        <f>IF(OR('Onderhoudslogboek'!$P$67="Open",'Onderhoudslogboek'!$P$67="Binnenkort"),'Onderhoudslogboek'!$D$67,"")</f>
        <v/>
      </c>
      <c r="C114" s="41">
        <f>IF(OR('Onderhoudslogboek'!$P$67="Open",'Onderhoudslogboek'!$P$67="Binnenkort"),'Onderhoudslogboek'!$O$67,"")</f>
        <v/>
      </c>
      <c r="D114" s="8">
        <f>IF(OR('Onderhoudslogboek'!$P$67="Open",'Onderhoudslogboek'!$P$67="Binnenkort"),'Onderhoudslogboek'!$P$67,"")</f>
        <v/>
      </c>
      <c r="E114" s="8">
        <f>IF(OR('Onderhoudslogboek'!$P$67="Open",'Onderhoudslogboek'!$P$67="Binnenkort"),'Onderhoudslogboek'!$F$67,"")</f>
        <v/>
      </c>
    </row>
    <row r="115">
      <c r="A115" s="13">
        <f>IF(OR('Onderhoudslogboek'!$P$68="Open",'Onderhoudslogboek'!$P$68="Binnenkort"),'Onderhoudslogboek'!$A$68,"")</f>
        <v/>
      </c>
      <c r="B115" s="13">
        <f>IF(OR('Onderhoudslogboek'!$P$68="Open",'Onderhoudslogboek'!$P$68="Binnenkort"),'Onderhoudslogboek'!$D$68,"")</f>
        <v/>
      </c>
      <c r="C115" s="40">
        <f>IF(OR('Onderhoudslogboek'!$P$68="Open",'Onderhoudslogboek'!$P$68="Binnenkort"),'Onderhoudslogboek'!$O$68,"")</f>
        <v/>
      </c>
      <c r="D115" s="13">
        <f>IF(OR('Onderhoudslogboek'!$P$68="Open",'Onderhoudslogboek'!$P$68="Binnenkort"),'Onderhoudslogboek'!$P$68,"")</f>
        <v/>
      </c>
      <c r="E115" s="13">
        <f>IF(OR('Onderhoudslogboek'!$P$68="Open",'Onderhoudslogboek'!$P$68="Binnenkort"),'Onderhoudslogboek'!$F$68,"")</f>
        <v/>
      </c>
    </row>
    <row r="116">
      <c r="A116" s="8">
        <f>IF(OR('Onderhoudslogboek'!$P$69="Open",'Onderhoudslogboek'!$P$69="Binnenkort"),'Onderhoudslogboek'!$A$69,"")</f>
        <v/>
      </c>
      <c r="B116" s="8">
        <f>IF(OR('Onderhoudslogboek'!$P$69="Open",'Onderhoudslogboek'!$P$69="Binnenkort"),'Onderhoudslogboek'!$D$69,"")</f>
        <v/>
      </c>
      <c r="C116" s="41">
        <f>IF(OR('Onderhoudslogboek'!$P$69="Open",'Onderhoudslogboek'!$P$69="Binnenkort"),'Onderhoudslogboek'!$O$69,"")</f>
        <v/>
      </c>
      <c r="D116" s="8">
        <f>IF(OR('Onderhoudslogboek'!$P$69="Open",'Onderhoudslogboek'!$P$69="Binnenkort"),'Onderhoudslogboek'!$P$69,"")</f>
        <v/>
      </c>
      <c r="E116" s="8">
        <f>IF(OR('Onderhoudslogboek'!$P$69="Open",'Onderhoudslogboek'!$P$69="Binnenkort"),'Onderhoudslogboek'!$F$69,"")</f>
        <v/>
      </c>
    </row>
    <row r="117">
      <c r="A117" s="13">
        <f>IF(OR('Onderhoudslogboek'!$P$70="Open",'Onderhoudslogboek'!$P$70="Binnenkort"),'Onderhoudslogboek'!$A$70,"")</f>
        <v/>
      </c>
      <c r="B117" s="13">
        <f>IF(OR('Onderhoudslogboek'!$P$70="Open",'Onderhoudslogboek'!$P$70="Binnenkort"),'Onderhoudslogboek'!$D$70,"")</f>
        <v/>
      </c>
      <c r="C117" s="40">
        <f>IF(OR('Onderhoudslogboek'!$P$70="Open",'Onderhoudslogboek'!$P$70="Binnenkort"),'Onderhoudslogboek'!$O$70,"")</f>
        <v/>
      </c>
      <c r="D117" s="13">
        <f>IF(OR('Onderhoudslogboek'!$P$70="Open",'Onderhoudslogboek'!$P$70="Binnenkort"),'Onderhoudslogboek'!$P$70,"")</f>
        <v/>
      </c>
      <c r="E117" s="13">
        <f>IF(OR('Onderhoudslogboek'!$P$70="Open",'Onderhoudslogboek'!$P$70="Binnenkort"),'Onderhoudslogboek'!$F$70,"")</f>
        <v/>
      </c>
    </row>
    <row r="118">
      <c r="A118" s="8">
        <f>IF(OR('Onderhoudslogboek'!$P$71="Open",'Onderhoudslogboek'!$P$71="Binnenkort"),'Onderhoudslogboek'!$A$71,"")</f>
        <v/>
      </c>
      <c r="B118" s="8">
        <f>IF(OR('Onderhoudslogboek'!$P$71="Open",'Onderhoudslogboek'!$P$71="Binnenkort"),'Onderhoudslogboek'!$D$71,"")</f>
        <v/>
      </c>
      <c r="C118" s="41">
        <f>IF(OR('Onderhoudslogboek'!$P$71="Open",'Onderhoudslogboek'!$P$71="Binnenkort"),'Onderhoudslogboek'!$O$71,"")</f>
        <v/>
      </c>
      <c r="D118" s="8">
        <f>IF(OR('Onderhoudslogboek'!$P$71="Open",'Onderhoudslogboek'!$P$71="Binnenkort"),'Onderhoudslogboek'!$P$71,"")</f>
        <v/>
      </c>
      <c r="E118" s="8">
        <f>IF(OR('Onderhoudslogboek'!$P$71="Open",'Onderhoudslogboek'!$P$71="Binnenkort"),'Onderhoudslogboek'!$F$71,"")</f>
        <v/>
      </c>
    </row>
    <row r="119">
      <c r="A119" s="13">
        <f>IF(OR('Onderhoudslogboek'!$P$72="Open",'Onderhoudslogboek'!$P$72="Binnenkort"),'Onderhoudslogboek'!$A$72,"")</f>
        <v/>
      </c>
      <c r="B119" s="13">
        <f>IF(OR('Onderhoudslogboek'!$P$72="Open",'Onderhoudslogboek'!$P$72="Binnenkort"),'Onderhoudslogboek'!$D$72,"")</f>
        <v/>
      </c>
      <c r="C119" s="40">
        <f>IF(OR('Onderhoudslogboek'!$P$72="Open",'Onderhoudslogboek'!$P$72="Binnenkort"),'Onderhoudslogboek'!$O$72,"")</f>
        <v/>
      </c>
      <c r="D119" s="13">
        <f>IF(OR('Onderhoudslogboek'!$P$72="Open",'Onderhoudslogboek'!$P$72="Binnenkort"),'Onderhoudslogboek'!$P$72,"")</f>
        <v/>
      </c>
      <c r="E119" s="13">
        <f>IF(OR('Onderhoudslogboek'!$P$72="Open",'Onderhoudslogboek'!$P$72="Binnenkort"),'Onderhoudslogboek'!$F$72,"")</f>
        <v/>
      </c>
    </row>
    <row r="120">
      <c r="A120" s="8">
        <f>IF(OR('Onderhoudslogboek'!$P$73="Open",'Onderhoudslogboek'!$P$73="Binnenkort"),'Onderhoudslogboek'!$A$73,"")</f>
        <v/>
      </c>
      <c r="B120" s="8">
        <f>IF(OR('Onderhoudslogboek'!$P$73="Open",'Onderhoudslogboek'!$P$73="Binnenkort"),'Onderhoudslogboek'!$D$73,"")</f>
        <v/>
      </c>
      <c r="C120" s="41">
        <f>IF(OR('Onderhoudslogboek'!$P$73="Open",'Onderhoudslogboek'!$P$73="Binnenkort"),'Onderhoudslogboek'!$O$73,"")</f>
        <v/>
      </c>
      <c r="D120" s="8">
        <f>IF(OR('Onderhoudslogboek'!$P$73="Open",'Onderhoudslogboek'!$P$73="Binnenkort"),'Onderhoudslogboek'!$P$73,"")</f>
        <v/>
      </c>
      <c r="E120" s="8">
        <f>IF(OR('Onderhoudslogboek'!$P$73="Open",'Onderhoudslogboek'!$P$73="Binnenkort"),'Onderhoudslogboek'!$F$73,"")</f>
        <v/>
      </c>
    </row>
    <row r="121">
      <c r="A121" s="13">
        <f>IF(OR('Onderhoudslogboek'!$P$74="Open",'Onderhoudslogboek'!$P$74="Binnenkort"),'Onderhoudslogboek'!$A$74,"")</f>
        <v/>
      </c>
      <c r="B121" s="13">
        <f>IF(OR('Onderhoudslogboek'!$P$74="Open",'Onderhoudslogboek'!$P$74="Binnenkort"),'Onderhoudslogboek'!$D$74,"")</f>
        <v/>
      </c>
      <c r="C121" s="40">
        <f>IF(OR('Onderhoudslogboek'!$P$74="Open",'Onderhoudslogboek'!$P$74="Binnenkort"),'Onderhoudslogboek'!$O$74,"")</f>
        <v/>
      </c>
      <c r="D121" s="13">
        <f>IF(OR('Onderhoudslogboek'!$P$74="Open",'Onderhoudslogboek'!$P$74="Binnenkort"),'Onderhoudslogboek'!$P$74,"")</f>
        <v/>
      </c>
      <c r="E121" s="13">
        <f>IF(OR('Onderhoudslogboek'!$P$74="Open",'Onderhoudslogboek'!$P$74="Binnenkort"),'Onderhoudslogboek'!$F$74,"")</f>
        <v/>
      </c>
    </row>
    <row r="122">
      <c r="A122" s="8">
        <f>IF(OR('Onderhoudslogboek'!$P$75="Open",'Onderhoudslogboek'!$P$75="Binnenkort"),'Onderhoudslogboek'!$A$75,"")</f>
        <v/>
      </c>
      <c r="B122" s="8">
        <f>IF(OR('Onderhoudslogboek'!$P$75="Open",'Onderhoudslogboek'!$P$75="Binnenkort"),'Onderhoudslogboek'!$D$75,"")</f>
        <v/>
      </c>
      <c r="C122" s="41">
        <f>IF(OR('Onderhoudslogboek'!$P$75="Open",'Onderhoudslogboek'!$P$75="Binnenkort"),'Onderhoudslogboek'!$O$75,"")</f>
        <v/>
      </c>
      <c r="D122" s="8">
        <f>IF(OR('Onderhoudslogboek'!$P$75="Open",'Onderhoudslogboek'!$P$75="Binnenkort"),'Onderhoudslogboek'!$P$75,"")</f>
        <v/>
      </c>
      <c r="E122" s="8">
        <f>IF(OR('Onderhoudslogboek'!$P$75="Open",'Onderhoudslogboek'!$P$75="Binnenkort"),'Onderhoudslogboek'!$F$75,"")</f>
        <v/>
      </c>
    </row>
    <row r="123">
      <c r="A123" s="13">
        <f>IF(OR('Onderhoudslogboek'!$P$76="Open",'Onderhoudslogboek'!$P$76="Binnenkort"),'Onderhoudslogboek'!$A$76,"")</f>
        <v/>
      </c>
      <c r="B123" s="13">
        <f>IF(OR('Onderhoudslogboek'!$P$76="Open",'Onderhoudslogboek'!$P$76="Binnenkort"),'Onderhoudslogboek'!$D$76,"")</f>
        <v/>
      </c>
      <c r="C123" s="40">
        <f>IF(OR('Onderhoudslogboek'!$P$76="Open",'Onderhoudslogboek'!$P$76="Binnenkort"),'Onderhoudslogboek'!$O$76,"")</f>
        <v/>
      </c>
      <c r="D123" s="13">
        <f>IF(OR('Onderhoudslogboek'!$P$76="Open",'Onderhoudslogboek'!$P$76="Binnenkort"),'Onderhoudslogboek'!$P$76,"")</f>
        <v/>
      </c>
      <c r="E123" s="13">
        <f>IF(OR('Onderhoudslogboek'!$P$76="Open",'Onderhoudslogboek'!$P$76="Binnenkort"),'Onderhoudslogboek'!$F$76,"")</f>
        <v/>
      </c>
    </row>
    <row r="124">
      <c r="A124" s="8">
        <f>IF(OR('Onderhoudslogboek'!$P$77="Open",'Onderhoudslogboek'!$P$77="Binnenkort"),'Onderhoudslogboek'!$A$77,"")</f>
        <v/>
      </c>
      <c r="B124" s="8">
        <f>IF(OR('Onderhoudslogboek'!$P$77="Open",'Onderhoudslogboek'!$P$77="Binnenkort"),'Onderhoudslogboek'!$D$77,"")</f>
        <v/>
      </c>
      <c r="C124" s="41">
        <f>IF(OR('Onderhoudslogboek'!$P$77="Open",'Onderhoudslogboek'!$P$77="Binnenkort"),'Onderhoudslogboek'!$O$77,"")</f>
        <v/>
      </c>
      <c r="D124" s="8">
        <f>IF(OR('Onderhoudslogboek'!$P$77="Open",'Onderhoudslogboek'!$P$77="Binnenkort"),'Onderhoudslogboek'!$P$77,"")</f>
        <v/>
      </c>
      <c r="E124" s="8">
        <f>IF(OR('Onderhoudslogboek'!$P$77="Open",'Onderhoudslogboek'!$P$77="Binnenkort"),'Onderhoudslogboek'!$F$77,"")</f>
        <v/>
      </c>
    </row>
    <row r="125">
      <c r="A125" s="13">
        <f>IF(OR('Onderhoudslogboek'!$P$78="Open",'Onderhoudslogboek'!$P$78="Binnenkort"),'Onderhoudslogboek'!$A$78,"")</f>
        <v/>
      </c>
      <c r="B125" s="13">
        <f>IF(OR('Onderhoudslogboek'!$P$78="Open",'Onderhoudslogboek'!$P$78="Binnenkort"),'Onderhoudslogboek'!$D$78,"")</f>
        <v/>
      </c>
      <c r="C125" s="40">
        <f>IF(OR('Onderhoudslogboek'!$P$78="Open",'Onderhoudslogboek'!$P$78="Binnenkort"),'Onderhoudslogboek'!$O$78,"")</f>
        <v/>
      </c>
      <c r="D125" s="13">
        <f>IF(OR('Onderhoudslogboek'!$P$78="Open",'Onderhoudslogboek'!$P$78="Binnenkort"),'Onderhoudslogboek'!$P$78,"")</f>
        <v/>
      </c>
      <c r="E125" s="13">
        <f>IF(OR('Onderhoudslogboek'!$P$78="Open",'Onderhoudslogboek'!$P$78="Binnenkort"),'Onderhoudslogboek'!$F$78,"")</f>
        <v/>
      </c>
    </row>
    <row r="126">
      <c r="A126" s="8">
        <f>IF(OR('Onderhoudslogboek'!$P$79="Open",'Onderhoudslogboek'!$P$79="Binnenkort"),'Onderhoudslogboek'!$A$79,"")</f>
        <v/>
      </c>
      <c r="B126" s="8">
        <f>IF(OR('Onderhoudslogboek'!$P$79="Open",'Onderhoudslogboek'!$P$79="Binnenkort"),'Onderhoudslogboek'!$D$79,"")</f>
        <v/>
      </c>
      <c r="C126" s="41">
        <f>IF(OR('Onderhoudslogboek'!$P$79="Open",'Onderhoudslogboek'!$P$79="Binnenkort"),'Onderhoudslogboek'!$O$79,"")</f>
        <v/>
      </c>
      <c r="D126" s="8">
        <f>IF(OR('Onderhoudslogboek'!$P$79="Open",'Onderhoudslogboek'!$P$79="Binnenkort"),'Onderhoudslogboek'!$P$79,"")</f>
        <v/>
      </c>
      <c r="E126" s="8">
        <f>IF(OR('Onderhoudslogboek'!$P$79="Open",'Onderhoudslogboek'!$P$79="Binnenkort"),'Onderhoudslogboek'!$F$79,"")</f>
        <v/>
      </c>
    </row>
    <row r="127">
      <c r="A127" s="13">
        <f>IF(OR('Onderhoudslogboek'!$P$80="Open",'Onderhoudslogboek'!$P$80="Binnenkort"),'Onderhoudslogboek'!$A$80,"")</f>
        <v/>
      </c>
      <c r="B127" s="13">
        <f>IF(OR('Onderhoudslogboek'!$P$80="Open",'Onderhoudslogboek'!$P$80="Binnenkort"),'Onderhoudslogboek'!$D$80,"")</f>
        <v/>
      </c>
      <c r="C127" s="40">
        <f>IF(OR('Onderhoudslogboek'!$P$80="Open",'Onderhoudslogboek'!$P$80="Binnenkort"),'Onderhoudslogboek'!$O$80,"")</f>
        <v/>
      </c>
      <c r="D127" s="13">
        <f>IF(OR('Onderhoudslogboek'!$P$80="Open",'Onderhoudslogboek'!$P$80="Binnenkort"),'Onderhoudslogboek'!$P$80,"")</f>
        <v/>
      </c>
      <c r="E127" s="13">
        <f>IF(OR('Onderhoudslogboek'!$P$80="Open",'Onderhoudslogboek'!$P$80="Binnenkort"),'Onderhoudslogboek'!$F$80,"")</f>
        <v/>
      </c>
    </row>
    <row r="128">
      <c r="A128" s="8">
        <f>IF(OR('Onderhoudslogboek'!$P$81="Open",'Onderhoudslogboek'!$P$81="Binnenkort"),'Onderhoudslogboek'!$A$81,"")</f>
        <v/>
      </c>
      <c r="B128" s="8">
        <f>IF(OR('Onderhoudslogboek'!$P$81="Open",'Onderhoudslogboek'!$P$81="Binnenkort"),'Onderhoudslogboek'!$D$81,"")</f>
        <v/>
      </c>
      <c r="C128" s="41">
        <f>IF(OR('Onderhoudslogboek'!$P$81="Open",'Onderhoudslogboek'!$P$81="Binnenkort"),'Onderhoudslogboek'!$O$81,"")</f>
        <v/>
      </c>
      <c r="D128" s="8">
        <f>IF(OR('Onderhoudslogboek'!$P$81="Open",'Onderhoudslogboek'!$P$81="Binnenkort"),'Onderhoudslogboek'!$P$81,"")</f>
        <v/>
      </c>
      <c r="E128" s="8">
        <f>IF(OR('Onderhoudslogboek'!$P$81="Open",'Onderhoudslogboek'!$P$81="Binnenkort"),'Onderhoudslogboek'!$F$81,"")</f>
        <v/>
      </c>
    </row>
    <row r="129">
      <c r="A129" s="13">
        <f>IF(OR('Onderhoudslogboek'!$P$82="Open",'Onderhoudslogboek'!$P$82="Binnenkort"),'Onderhoudslogboek'!$A$82,"")</f>
        <v/>
      </c>
      <c r="B129" s="13">
        <f>IF(OR('Onderhoudslogboek'!$P$82="Open",'Onderhoudslogboek'!$P$82="Binnenkort"),'Onderhoudslogboek'!$D$82,"")</f>
        <v/>
      </c>
      <c r="C129" s="40">
        <f>IF(OR('Onderhoudslogboek'!$P$82="Open",'Onderhoudslogboek'!$P$82="Binnenkort"),'Onderhoudslogboek'!$O$82,"")</f>
        <v/>
      </c>
      <c r="D129" s="13">
        <f>IF(OR('Onderhoudslogboek'!$P$82="Open",'Onderhoudslogboek'!$P$82="Binnenkort"),'Onderhoudslogboek'!$P$82,"")</f>
        <v/>
      </c>
      <c r="E129" s="13">
        <f>IF(OR('Onderhoudslogboek'!$P$82="Open",'Onderhoudslogboek'!$P$82="Binnenkort"),'Onderhoudslogboek'!$F$82,"")</f>
        <v/>
      </c>
    </row>
    <row r="130">
      <c r="A130" s="8">
        <f>IF(OR('Onderhoudslogboek'!$P$83="Open",'Onderhoudslogboek'!$P$83="Binnenkort"),'Onderhoudslogboek'!$A$83,"")</f>
        <v/>
      </c>
      <c r="B130" s="8">
        <f>IF(OR('Onderhoudslogboek'!$P$83="Open",'Onderhoudslogboek'!$P$83="Binnenkort"),'Onderhoudslogboek'!$D$83,"")</f>
        <v/>
      </c>
      <c r="C130" s="41">
        <f>IF(OR('Onderhoudslogboek'!$P$83="Open",'Onderhoudslogboek'!$P$83="Binnenkort"),'Onderhoudslogboek'!$O$83,"")</f>
        <v/>
      </c>
      <c r="D130" s="8">
        <f>IF(OR('Onderhoudslogboek'!$P$83="Open",'Onderhoudslogboek'!$P$83="Binnenkort"),'Onderhoudslogboek'!$P$83,"")</f>
        <v/>
      </c>
      <c r="E130" s="8">
        <f>IF(OR('Onderhoudslogboek'!$P$83="Open",'Onderhoudslogboek'!$P$83="Binnenkort"),'Onderhoudslogboek'!$F$83,"")</f>
        <v/>
      </c>
    </row>
    <row r="131">
      <c r="A131" s="13">
        <f>IF(OR('Onderhoudslogboek'!$P$84="Open",'Onderhoudslogboek'!$P$84="Binnenkort"),'Onderhoudslogboek'!$A$84,"")</f>
        <v/>
      </c>
      <c r="B131" s="13">
        <f>IF(OR('Onderhoudslogboek'!$P$84="Open",'Onderhoudslogboek'!$P$84="Binnenkort"),'Onderhoudslogboek'!$D$84,"")</f>
        <v/>
      </c>
      <c r="C131" s="40">
        <f>IF(OR('Onderhoudslogboek'!$P$84="Open",'Onderhoudslogboek'!$P$84="Binnenkort"),'Onderhoudslogboek'!$O$84,"")</f>
        <v/>
      </c>
      <c r="D131" s="13">
        <f>IF(OR('Onderhoudslogboek'!$P$84="Open",'Onderhoudslogboek'!$P$84="Binnenkort"),'Onderhoudslogboek'!$P$84,"")</f>
        <v/>
      </c>
      <c r="E131" s="13">
        <f>IF(OR('Onderhoudslogboek'!$P$84="Open",'Onderhoudslogboek'!$P$84="Binnenkort"),'Onderhoudslogboek'!$F$84,"")</f>
        <v/>
      </c>
    </row>
    <row r="132">
      <c r="A132" s="8">
        <f>IF(OR('Onderhoudslogboek'!$P$85="Open",'Onderhoudslogboek'!$P$85="Binnenkort"),'Onderhoudslogboek'!$A$85,"")</f>
        <v/>
      </c>
      <c r="B132" s="8">
        <f>IF(OR('Onderhoudslogboek'!$P$85="Open",'Onderhoudslogboek'!$P$85="Binnenkort"),'Onderhoudslogboek'!$D$85,"")</f>
        <v/>
      </c>
      <c r="C132" s="41">
        <f>IF(OR('Onderhoudslogboek'!$P$85="Open",'Onderhoudslogboek'!$P$85="Binnenkort"),'Onderhoudslogboek'!$O$85,"")</f>
        <v/>
      </c>
      <c r="D132" s="8">
        <f>IF(OR('Onderhoudslogboek'!$P$85="Open",'Onderhoudslogboek'!$P$85="Binnenkort"),'Onderhoudslogboek'!$P$85,"")</f>
        <v/>
      </c>
      <c r="E132" s="8">
        <f>IF(OR('Onderhoudslogboek'!$P$85="Open",'Onderhoudslogboek'!$P$85="Binnenkort"),'Onderhoudslogboek'!$F$85,"")</f>
        <v/>
      </c>
    </row>
    <row r="133">
      <c r="A133" s="13">
        <f>IF(OR('Onderhoudslogboek'!$P$86="Open",'Onderhoudslogboek'!$P$86="Binnenkort"),'Onderhoudslogboek'!$A$86,"")</f>
        <v/>
      </c>
      <c r="B133" s="13">
        <f>IF(OR('Onderhoudslogboek'!$P$86="Open",'Onderhoudslogboek'!$P$86="Binnenkort"),'Onderhoudslogboek'!$D$86,"")</f>
        <v/>
      </c>
      <c r="C133" s="40">
        <f>IF(OR('Onderhoudslogboek'!$P$86="Open",'Onderhoudslogboek'!$P$86="Binnenkort"),'Onderhoudslogboek'!$O$86,"")</f>
        <v/>
      </c>
      <c r="D133" s="13">
        <f>IF(OR('Onderhoudslogboek'!$P$86="Open",'Onderhoudslogboek'!$P$86="Binnenkort"),'Onderhoudslogboek'!$P$86,"")</f>
        <v/>
      </c>
      <c r="E133" s="13">
        <f>IF(OR('Onderhoudslogboek'!$P$86="Open",'Onderhoudslogboek'!$P$86="Binnenkort"),'Onderhoudslogboek'!$F$86,"")</f>
        <v/>
      </c>
    </row>
    <row r="134">
      <c r="A134" s="8">
        <f>IF(OR('Onderhoudslogboek'!$P$87="Open",'Onderhoudslogboek'!$P$87="Binnenkort"),'Onderhoudslogboek'!$A$87,"")</f>
        <v/>
      </c>
      <c r="B134" s="8">
        <f>IF(OR('Onderhoudslogboek'!$P$87="Open",'Onderhoudslogboek'!$P$87="Binnenkort"),'Onderhoudslogboek'!$D$87,"")</f>
        <v/>
      </c>
      <c r="C134" s="41">
        <f>IF(OR('Onderhoudslogboek'!$P$87="Open",'Onderhoudslogboek'!$P$87="Binnenkort"),'Onderhoudslogboek'!$O$87,"")</f>
        <v/>
      </c>
      <c r="D134" s="8">
        <f>IF(OR('Onderhoudslogboek'!$P$87="Open",'Onderhoudslogboek'!$P$87="Binnenkort"),'Onderhoudslogboek'!$P$87,"")</f>
        <v/>
      </c>
      <c r="E134" s="8">
        <f>IF(OR('Onderhoudslogboek'!$P$87="Open",'Onderhoudslogboek'!$P$87="Binnenkort"),'Onderhoudslogboek'!$F$87,"")</f>
        <v/>
      </c>
    </row>
    <row r="135">
      <c r="A135" s="13">
        <f>IF(OR('Onderhoudslogboek'!$P$88="Open",'Onderhoudslogboek'!$P$88="Binnenkort"),'Onderhoudslogboek'!$A$88,"")</f>
        <v/>
      </c>
      <c r="B135" s="13">
        <f>IF(OR('Onderhoudslogboek'!$P$88="Open",'Onderhoudslogboek'!$P$88="Binnenkort"),'Onderhoudslogboek'!$D$88,"")</f>
        <v/>
      </c>
      <c r="C135" s="40">
        <f>IF(OR('Onderhoudslogboek'!$P$88="Open",'Onderhoudslogboek'!$P$88="Binnenkort"),'Onderhoudslogboek'!$O$88,"")</f>
        <v/>
      </c>
      <c r="D135" s="13">
        <f>IF(OR('Onderhoudslogboek'!$P$88="Open",'Onderhoudslogboek'!$P$88="Binnenkort"),'Onderhoudslogboek'!$P$88,"")</f>
        <v/>
      </c>
      <c r="E135" s="13">
        <f>IF(OR('Onderhoudslogboek'!$P$88="Open",'Onderhoudslogboek'!$P$88="Binnenkort"),'Onderhoudslogboek'!$F$88,"")</f>
        <v/>
      </c>
    </row>
    <row r="136">
      <c r="A136" s="8">
        <f>IF(OR('Onderhoudslogboek'!$P$89="Open",'Onderhoudslogboek'!$P$89="Binnenkort"),'Onderhoudslogboek'!$A$89,"")</f>
        <v/>
      </c>
      <c r="B136" s="8">
        <f>IF(OR('Onderhoudslogboek'!$P$89="Open",'Onderhoudslogboek'!$P$89="Binnenkort"),'Onderhoudslogboek'!$D$89,"")</f>
        <v/>
      </c>
      <c r="C136" s="41">
        <f>IF(OR('Onderhoudslogboek'!$P$89="Open",'Onderhoudslogboek'!$P$89="Binnenkort"),'Onderhoudslogboek'!$O$89,"")</f>
        <v/>
      </c>
      <c r="D136" s="8">
        <f>IF(OR('Onderhoudslogboek'!$P$89="Open",'Onderhoudslogboek'!$P$89="Binnenkort"),'Onderhoudslogboek'!$P$89,"")</f>
        <v/>
      </c>
      <c r="E136" s="8">
        <f>IF(OR('Onderhoudslogboek'!$P$89="Open",'Onderhoudslogboek'!$P$89="Binnenkort"),'Onderhoudslogboek'!$F$89,"")</f>
        <v/>
      </c>
    </row>
    <row r="137">
      <c r="A137" s="13">
        <f>IF(OR('Onderhoudslogboek'!$P$90="Open",'Onderhoudslogboek'!$P$90="Binnenkort"),'Onderhoudslogboek'!$A$90,"")</f>
        <v/>
      </c>
      <c r="B137" s="13">
        <f>IF(OR('Onderhoudslogboek'!$P$90="Open",'Onderhoudslogboek'!$P$90="Binnenkort"),'Onderhoudslogboek'!$D$90,"")</f>
        <v/>
      </c>
      <c r="C137" s="40">
        <f>IF(OR('Onderhoudslogboek'!$P$90="Open",'Onderhoudslogboek'!$P$90="Binnenkort"),'Onderhoudslogboek'!$O$90,"")</f>
        <v/>
      </c>
      <c r="D137" s="13">
        <f>IF(OR('Onderhoudslogboek'!$P$90="Open",'Onderhoudslogboek'!$P$90="Binnenkort"),'Onderhoudslogboek'!$P$90,"")</f>
        <v/>
      </c>
      <c r="E137" s="13">
        <f>IF(OR('Onderhoudslogboek'!$P$90="Open",'Onderhoudslogboek'!$P$90="Binnenkort"),'Onderhoudslogboek'!$F$90,"")</f>
        <v/>
      </c>
    </row>
    <row r="138">
      <c r="A138" s="8">
        <f>IF(OR('Onderhoudslogboek'!$P$91="Open",'Onderhoudslogboek'!$P$91="Binnenkort"),'Onderhoudslogboek'!$A$91,"")</f>
        <v/>
      </c>
      <c r="B138" s="8">
        <f>IF(OR('Onderhoudslogboek'!$P$91="Open",'Onderhoudslogboek'!$P$91="Binnenkort"),'Onderhoudslogboek'!$D$91,"")</f>
        <v/>
      </c>
      <c r="C138" s="41">
        <f>IF(OR('Onderhoudslogboek'!$P$91="Open",'Onderhoudslogboek'!$P$91="Binnenkort"),'Onderhoudslogboek'!$O$91,"")</f>
        <v/>
      </c>
      <c r="D138" s="8">
        <f>IF(OR('Onderhoudslogboek'!$P$91="Open",'Onderhoudslogboek'!$P$91="Binnenkort"),'Onderhoudslogboek'!$P$91,"")</f>
        <v/>
      </c>
      <c r="E138" s="8">
        <f>IF(OR('Onderhoudslogboek'!$P$91="Open",'Onderhoudslogboek'!$P$91="Binnenkort"),'Onderhoudslogboek'!$F$91,"")</f>
        <v/>
      </c>
    </row>
    <row r="139">
      <c r="A139" s="13">
        <f>IF(OR('Onderhoudslogboek'!$P$92="Open",'Onderhoudslogboek'!$P$92="Binnenkort"),'Onderhoudslogboek'!$A$92,"")</f>
        <v/>
      </c>
      <c r="B139" s="13">
        <f>IF(OR('Onderhoudslogboek'!$P$92="Open",'Onderhoudslogboek'!$P$92="Binnenkort"),'Onderhoudslogboek'!$D$92,"")</f>
        <v/>
      </c>
      <c r="C139" s="40">
        <f>IF(OR('Onderhoudslogboek'!$P$92="Open",'Onderhoudslogboek'!$P$92="Binnenkort"),'Onderhoudslogboek'!$O$92,"")</f>
        <v/>
      </c>
      <c r="D139" s="13">
        <f>IF(OR('Onderhoudslogboek'!$P$92="Open",'Onderhoudslogboek'!$P$92="Binnenkort"),'Onderhoudslogboek'!$P$92,"")</f>
        <v/>
      </c>
      <c r="E139" s="13">
        <f>IF(OR('Onderhoudslogboek'!$P$92="Open",'Onderhoudslogboek'!$P$92="Binnenkort"),'Onderhoudslogboek'!$F$92,"")</f>
        <v/>
      </c>
    </row>
    <row r="140">
      <c r="A140" s="8">
        <f>IF(OR('Onderhoudslogboek'!$P$93="Open",'Onderhoudslogboek'!$P$93="Binnenkort"),'Onderhoudslogboek'!$A$93,"")</f>
        <v/>
      </c>
      <c r="B140" s="8">
        <f>IF(OR('Onderhoudslogboek'!$P$93="Open",'Onderhoudslogboek'!$P$93="Binnenkort"),'Onderhoudslogboek'!$D$93,"")</f>
        <v/>
      </c>
      <c r="C140" s="41">
        <f>IF(OR('Onderhoudslogboek'!$P$93="Open",'Onderhoudslogboek'!$P$93="Binnenkort"),'Onderhoudslogboek'!$O$93,"")</f>
        <v/>
      </c>
      <c r="D140" s="8">
        <f>IF(OR('Onderhoudslogboek'!$P$93="Open",'Onderhoudslogboek'!$P$93="Binnenkort"),'Onderhoudslogboek'!$P$93,"")</f>
        <v/>
      </c>
      <c r="E140" s="8">
        <f>IF(OR('Onderhoudslogboek'!$P$93="Open",'Onderhoudslogboek'!$P$93="Binnenkort"),'Onderhoudslogboek'!$F$93,"")</f>
        <v/>
      </c>
    </row>
    <row r="141">
      <c r="A141" s="13">
        <f>IF(OR('Onderhoudslogboek'!$P$94="Open",'Onderhoudslogboek'!$P$94="Binnenkort"),'Onderhoudslogboek'!$A$94,"")</f>
        <v/>
      </c>
      <c r="B141" s="13">
        <f>IF(OR('Onderhoudslogboek'!$P$94="Open",'Onderhoudslogboek'!$P$94="Binnenkort"),'Onderhoudslogboek'!$D$94,"")</f>
        <v/>
      </c>
      <c r="C141" s="40">
        <f>IF(OR('Onderhoudslogboek'!$P$94="Open",'Onderhoudslogboek'!$P$94="Binnenkort"),'Onderhoudslogboek'!$O$94,"")</f>
        <v/>
      </c>
      <c r="D141" s="13">
        <f>IF(OR('Onderhoudslogboek'!$P$94="Open",'Onderhoudslogboek'!$P$94="Binnenkort"),'Onderhoudslogboek'!$P$94,"")</f>
        <v/>
      </c>
      <c r="E141" s="13">
        <f>IF(OR('Onderhoudslogboek'!$P$94="Open",'Onderhoudslogboek'!$P$94="Binnenkort"),'Onderhoudslogboek'!$F$94,"")</f>
        <v/>
      </c>
    </row>
    <row r="142">
      <c r="A142" s="8">
        <f>IF(OR('Onderhoudslogboek'!$P$95="Open",'Onderhoudslogboek'!$P$95="Binnenkort"),'Onderhoudslogboek'!$A$95,"")</f>
        <v/>
      </c>
      <c r="B142" s="8">
        <f>IF(OR('Onderhoudslogboek'!$P$95="Open",'Onderhoudslogboek'!$P$95="Binnenkort"),'Onderhoudslogboek'!$D$95,"")</f>
        <v/>
      </c>
      <c r="C142" s="41">
        <f>IF(OR('Onderhoudslogboek'!$P$95="Open",'Onderhoudslogboek'!$P$95="Binnenkort"),'Onderhoudslogboek'!$O$95,"")</f>
        <v/>
      </c>
      <c r="D142" s="8">
        <f>IF(OR('Onderhoudslogboek'!$P$95="Open",'Onderhoudslogboek'!$P$95="Binnenkort"),'Onderhoudslogboek'!$P$95,"")</f>
        <v/>
      </c>
      <c r="E142" s="8">
        <f>IF(OR('Onderhoudslogboek'!$P$95="Open",'Onderhoudslogboek'!$P$95="Binnenkort"),'Onderhoudslogboek'!$F$95,"")</f>
        <v/>
      </c>
    </row>
    <row r="143">
      <c r="A143" s="13">
        <f>IF(OR('Onderhoudslogboek'!$P$96="Open",'Onderhoudslogboek'!$P$96="Binnenkort"),'Onderhoudslogboek'!$A$96,"")</f>
        <v/>
      </c>
      <c r="B143" s="13">
        <f>IF(OR('Onderhoudslogboek'!$P$96="Open",'Onderhoudslogboek'!$P$96="Binnenkort"),'Onderhoudslogboek'!$D$96,"")</f>
        <v/>
      </c>
      <c r="C143" s="40">
        <f>IF(OR('Onderhoudslogboek'!$P$96="Open",'Onderhoudslogboek'!$P$96="Binnenkort"),'Onderhoudslogboek'!$O$96,"")</f>
        <v/>
      </c>
      <c r="D143" s="13">
        <f>IF(OR('Onderhoudslogboek'!$P$96="Open",'Onderhoudslogboek'!$P$96="Binnenkort"),'Onderhoudslogboek'!$P$96,"")</f>
        <v/>
      </c>
      <c r="E143" s="13">
        <f>IF(OR('Onderhoudslogboek'!$P$96="Open",'Onderhoudslogboek'!$P$96="Binnenkort"),'Onderhoudslogboek'!$F$96,"")</f>
        <v/>
      </c>
    </row>
    <row r="144">
      <c r="A144" s="8">
        <f>IF(OR('Onderhoudslogboek'!$P$97="Open",'Onderhoudslogboek'!$P$97="Binnenkort"),'Onderhoudslogboek'!$A$97,"")</f>
        <v/>
      </c>
      <c r="B144" s="8">
        <f>IF(OR('Onderhoudslogboek'!$P$97="Open",'Onderhoudslogboek'!$P$97="Binnenkort"),'Onderhoudslogboek'!$D$97,"")</f>
        <v/>
      </c>
      <c r="C144" s="41">
        <f>IF(OR('Onderhoudslogboek'!$P$97="Open",'Onderhoudslogboek'!$P$97="Binnenkort"),'Onderhoudslogboek'!$O$97,"")</f>
        <v/>
      </c>
      <c r="D144" s="8">
        <f>IF(OR('Onderhoudslogboek'!$P$97="Open",'Onderhoudslogboek'!$P$97="Binnenkort"),'Onderhoudslogboek'!$P$97,"")</f>
        <v/>
      </c>
      <c r="E144" s="8">
        <f>IF(OR('Onderhoudslogboek'!$P$97="Open",'Onderhoudslogboek'!$P$97="Binnenkort"),'Onderhoudslogboek'!$F$97,"")</f>
        <v/>
      </c>
    </row>
    <row r="145">
      <c r="A145" s="13">
        <f>IF(OR('Onderhoudslogboek'!$P$98="Open",'Onderhoudslogboek'!$P$98="Binnenkort"),'Onderhoudslogboek'!$A$98,"")</f>
        <v/>
      </c>
      <c r="B145" s="13">
        <f>IF(OR('Onderhoudslogboek'!$P$98="Open",'Onderhoudslogboek'!$P$98="Binnenkort"),'Onderhoudslogboek'!$D$98,"")</f>
        <v/>
      </c>
      <c r="C145" s="40">
        <f>IF(OR('Onderhoudslogboek'!$P$98="Open",'Onderhoudslogboek'!$P$98="Binnenkort"),'Onderhoudslogboek'!$O$98,"")</f>
        <v/>
      </c>
      <c r="D145" s="13">
        <f>IF(OR('Onderhoudslogboek'!$P$98="Open",'Onderhoudslogboek'!$P$98="Binnenkort"),'Onderhoudslogboek'!$P$98,"")</f>
        <v/>
      </c>
      <c r="E145" s="13">
        <f>IF(OR('Onderhoudslogboek'!$P$98="Open",'Onderhoudslogboek'!$P$98="Binnenkort"),'Onderhoudslogboek'!$F$98,"")</f>
        <v/>
      </c>
    </row>
    <row r="146">
      <c r="A146" s="8">
        <f>IF(OR('Onderhoudslogboek'!$P$99="Open",'Onderhoudslogboek'!$P$99="Binnenkort"),'Onderhoudslogboek'!$A$99,"")</f>
        <v/>
      </c>
      <c r="B146" s="8">
        <f>IF(OR('Onderhoudslogboek'!$P$99="Open",'Onderhoudslogboek'!$P$99="Binnenkort"),'Onderhoudslogboek'!$D$99,"")</f>
        <v/>
      </c>
      <c r="C146" s="41">
        <f>IF(OR('Onderhoudslogboek'!$P$99="Open",'Onderhoudslogboek'!$P$99="Binnenkort"),'Onderhoudslogboek'!$O$99,"")</f>
        <v/>
      </c>
      <c r="D146" s="8">
        <f>IF(OR('Onderhoudslogboek'!$P$99="Open",'Onderhoudslogboek'!$P$99="Binnenkort"),'Onderhoudslogboek'!$P$99,"")</f>
        <v/>
      </c>
      <c r="E146" s="8">
        <f>IF(OR('Onderhoudslogboek'!$P$99="Open",'Onderhoudslogboek'!$P$99="Binnenkort"),'Onderhoudslogboek'!$F$99,"")</f>
        <v/>
      </c>
    </row>
    <row r="147">
      <c r="A147" s="13">
        <f>IF(OR('Onderhoudslogboek'!$P$100="Open",'Onderhoudslogboek'!$P$100="Binnenkort"),'Onderhoudslogboek'!$A$100,"")</f>
        <v/>
      </c>
      <c r="B147" s="13">
        <f>IF(OR('Onderhoudslogboek'!$P$100="Open",'Onderhoudslogboek'!$P$100="Binnenkort"),'Onderhoudslogboek'!$D$100,"")</f>
        <v/>
      </c>
      <c r="C147" s="40">
        <f>IF(OR('Onderhoudslogboek'!$P$100="Open",'Onderhoudslogboek'!$P$100="Binnenkort"),'Onderhoudslogboek'!$O$100,"")</f>
        <v/>
      </c>
      <c r="D147" s="13">
        <f>IF(OR('Onderhoudslogboek'!$P$100="Open",'Onderhoudslogboek'!$P$100="Binnenkort"),'Onderhoudslogboek'!$P$100,"")</f>
        <v/>
      </c>
      <c r="E147" s="13">
        <f>IF(OR('Onderhoudslogboek'!$P$100="Open",'Onderhoudslogboek'!$P$100="Binnenkort"),'Onderhoudslogboek'!$F$100,"")</f>
        <v/>
      </c>
    </row>
    <row r="148">
      <c r="A148" s="8">
        <f>IF(OR('Onderhoudslogboek'!$P$101="Open",'Onderhoudslogboek'!$P$101="Binnenkort"),'Onderhoudslogboek'!$A$101,"")</f>
        <v/>
      </c>
      <c r="B148" s="8">
        <f>IF(OR('Onderhoudslogboek'!$P$101="Open",'Onderhoudslogboek'!$P$101="Binnenkort"),'Onderhoudslogboek'!$D$101,"")</f>
        <v/>
      </c>
      <c r="C148" s="41">
        <f>IF(OR('Onderhoudslogboek'!$P$101="Open",'Onderhoudslogboek'!$P$101="Binnenkort"),'Onderhoudslogboek'!$O$101,"")</f>
        <v/>
      </c>
      <c r="D148" s="8">
        <f>IF(OR('Onderhoudslogboek'!$P$101="Open",'Onderhoudslogboek'!$P$101="Binnenkort"),'Onderhoudslogboek'!$P$101,"")</f>
        <v/>
      </c>
      <c r="E148" s="8">
        <f>IF(OR('Onderhoudslogboek'!$P$101="Open",'Onderhoudslogboek'!$P$101="Binnenkort"),'Onderhoudslogboek'!$F$101,"")</f>
        <v/>
      </c>
    </row>
    <row r="149">
      <c r="A149" s="13">
        <f>IF(OR('Onderhoudslogboek'!$P$102="Open",'Onderhoudslogboek'!$P$102="Binnenkort"),'Onderhoudslogboek'!$A$102,"")</f>
        <v/>
      </c>
      <c r="B149" s="13">
        <f>IF(OR('Onderhoudslogboek'!$P$102="Open",'Onderhoudslogboek'!$P$102="Binnenkort"),'Onderhoudslogboek'!$D$102,"")</f>
        <v/>
      </c>
      <c r="C149" s="40">
        <f>IF(OR('Onderhoudslogboek'!$P$102="Open",'Onderhoudslogboek'!$P$102="Binnenkort"),'Onderhoudslogboek'!$O$102,"")</f>
        <v/>
      </c>
      <c r="D149" s="13">
        <f>IF(OR('Onderhoudslogboek'!$P$102="Open",'Onderhoudslogboek'!$P$102="Binnenkort"),'Onderhoudslogboek'!$P$102,"")</f>
        <v/>
      </c>
      <c r="E149" s="13">
        <f>IF(OR('Onderhoudslogboek'!$P$102="Open",'Onderhoudslogboek'!$P$102="Binnenkort"),'Onderhoudslogboek'!$F$102,"")</f>
        <v/>
      </c>
    </row>
    <row r="150">
      <c r="A150" s="8">
        <f>IF(OR('Onderhoudslogboek'!$P$103="Open",'Onderhoudslogboek'!$P$103="Binnenkort"),'Onderhoudslogboek'!$A$103,"")</f>
        <v/>
      </c>
      <c r="B150" s="8">
        <f>IF(OR('Onderhoudslogboek'!$P$103="Open",'Onderhoudslogboek'!$P$103="Binnenkort"),'Onderhoudslogboek'!$D$103,"")</f>
        <v/>
      </c>
      <c r="C150" s="41">
        <f>IF(OR('Onderhoudslogboek'!$P$103="Open",'Onderhoudslogboek'!$P$103="Binnenkort"),'Onderhoudslogboek'!$O$103,"")</f>
        <v/>
      </c>
      <c r="D150" s="8">
        <f>IF(OR('Onderhoudslogboek'!$P$103="Open",'Onderhoudslogboek'!$P$103="Binnenkort"),'Onderhoudslogboek'!$P$103,"")</f>
        <v/>
      </c>
      <c r="E150" s="8">
        <f>IF(OR('Onderhoudslogboek'!$P$103="Open",'Onderhoudslogboek'!$P$103="Binnenkort"),'Onderhoudslogboek'!$F$103,"")</f>
        <v/>
      </c>
    </row>
  </sheetData>
  <mergeCells count="1">
    <mergeCell ref="A1:H1"/>
  </mergeCells>
  <conditionalFormatting sqref="D51:D150">
    <cfRule type="expression" priority="1" dxfId="0" stopIfTrue="1">
      <formula>$D51="Open"</formula>
    </cfRule>
    <cfRule type="expression" priority="2" dxfId="1" stopIfTrue="1">
      <formula>$D51="Binnenkort"</formula>
    </cfRule>
  </conditionalFormatting>
  <pageMargins left="0.75" right="0.75" top="1" bottom="1" header="0.5" footer="0.5"/>
  <drawing xmlns:r="http://schemas.openxmlformats.org/officeDocument/2006/relationships" r:id="rId1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Q103"/>
  <sheetViews>
    <sheetView showGridLines="0"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6" customWidth="1" min="1" max="1"/>
    <col width="15" customWidth="1" min="2" max="2"/>
    <col width="16" customWidth="1" min="3" max="3"/>
    <col width="25" customWidth="1" min="4" max="4"/>
    <col width="20" customWidth="1" min="5" max="5"/>
    <col width="16" customWidth="1" min="6" max="6"/>
    <col width="17" customWidth="1" min="7" max="7"/>
    <col width="38" customWidth="1" min="8" max="8"/>
    <col width="20" customWidth="1" min="9" max="9"/>
    <col width="25" customWidth="1" min="10" max="10"/>
    <col width="18" customWidth="1" min="11" max="11"/>
    <col width="14" customWidth="1" min="12" max="12"/>
    <col width="23" customWidth="1" min="13" max="13"/>
    <col width="21" customWidth="1" min="14" max="14"/>
    <col width="23" customWidth="1" min="15" max="15"/>
    <col width="15" customWidth="1" min="16" max="16"/>
    <col width="30" customWidth="1" min="17" max="17"/>
  </cols>
  <sheetData>
    <row r="1" ht="28" customHeight="1">
      <c r="A1" s="1" t="inlineStr">
        <is>
          <t>Onderhoudslogboek apparatuur</t>
        </is>
      </c>
    </row>
    <row r="2">
      <c r="A2" s="2" t="inlineStr">
        <is>
          <t>Vul de lichtgele cellen in. Blauwe cellen bevatten berekeningen op basis van het apparatuurregister en de instellingen op het dashboard.</t>
        </is>
      </c>
    </row>
    <row r="3">
      <c r="A3" s="24" t="inlineStr">
        <is>
          <t>Logboek-ID</t>
        </is>
      </c>
      <c r="B3" s="24" t="inlineStr">
        <is>
          <t>Datum onderhoud</t>
        </is>
      </c>
      <c r="C3" s="24" t="inlineStr">
        <is>
          <t>Apparatuur-ID</t>
        </is>
      </c>
      <c r="D3" s="24" t="inlineStr">
        <is>
          <t>Apparatuurnaam</t>
        </is>
      </c>
      <c r="E3" s="24" t="inlineStr">
        <is>
          <t>Categorie</t>
        </is>
      </c>
      <c r="F3" s="24" t="inlineStr">
        <is>
          <t>Locatie</t>
        </is>
      </c>
      <c r="G3" s="24" t="inlineStr">
        <is>
          <t>Onderhoudstype</t>
        </is>
      </c>
      <c r="H3" s="24" t="inlineStr">
        <is>
          <t>Omschrijving werkzaamheden</t>
        </is>
      </c>
      <c r="I3" s="24" t="inlineStr">
        <is>
          <t>Uitvoerder</t>
        </is>
      </c>
      <c r="J3" s="24" t="inlineStr">
        <is>
          <t>Leverancier/monteur</t>
        </is>
      </c>
      <c r="K3" s="24" t="inlineStr">
        <is>
          <t>Status</t>
        </is>
      </c>
      <c r="L3" s="24" t="inlineStr">
        <is>
          <t>Arbeidsuren</t>
        </is>
      </c>
      <c r="M3" s="24" t="inlineStr">
        <is>
          <t>Materiaalkosten excl. btw</t>
        </is>
      </c>
      <c r="N3" s="24" t="inlineStr">
        <is>
          <t>Totale kosten incl. btw</t>
        </is>
      </c>
      <c r="O3" s="24" t="inlineStr">
        <is>
          <t>Volgende onderhoudsdatum</t>
        </is>
      </c>
      <c r="P3" s="24" t="inlineStr">
        <is>
          <t>Actiestatus</t>
        </is>
      </c>
      <c r="Q3" s="24" t="inlineStr">
        <is>
          <t>Opmerking</t>
        </is>
      </c>
    </row>
    <row r="4">
      <c r="A4" s="25" t="inlineStr">
        <is>
          <t>LOG-2026-001</t>
        </is>
      </c>
      <c r="B4" s="42" t="n">
        <v>46036</v>
      </c>
      <c r="C4" s="25" t="inlineStr">
        <is>
          <t>APP-001</t>
        </is>
      </c>
      <c r="D4" s="27">
        <f>IF($C4="","",IFERROR(VLOOKUP($C4,'Apparatuurregister'!$A$4:$M$103,2,FALSE),"Onbekend apparaat"))</f>
        <v/>
      </c>
      <c r="E4" s="27">
        <f>IF($C4="","",IFERROR(VLOOKUP($C4,'Apparatuurregister'!$A$4:$M$103,5,FALSE),""))</f>
        <v/>
      </c>
      <c r="F4" s="27">
        <f>IF($C4="","",IFERROR(VLOOKUP($C4,'Apparatuurregister'!$A$4:$M$103,6,FALSE),""))</f>
        <v/>
      </c>
      <c r="G4" s="25" t="inlineStr">
        <is>
          <t>Preventief</t>
        </is>
      </c>
      <c r="H4" s="28" t="inlineStr">
        <is>
          <t>Smering assen en controle freesgereedschap</t>
        </is>
      </c>
      <c r="I4" s="25" t="inlineStr">
        <is>
          <t>Sanne de Vries</t>
        </is>
      </c>
      <c r="J4" s="25" t="inlineStr">
        <is>
          <t>Techniek Zuid B.V.</t>
        </is>
      </c>
      <c r="K4" s="25" t="inlineStr">
        <is>
          <t>Afgerond</t>
        </is>
      </c>
      <c r="L4" s="43" t="n">
        <v>4</v>
      </c>
      <c r="M4" s="30" t="n">
        <v>450</v>
      </c>
      <c r="N4" s="31">
        <f>IF($A4="","",IFERROR(($L4*'Dashboard'!$B$12+$M4)*(1+'Dashboard'!$D$12),0))</f>
        <v/>
      </c>
      <c r="O4" s="44">
        <f>IF($A4="","",IFERROR($B4+VLOOKUP($C4,'Apparatuurregister'!$A$4:$M$103,9,FALSE),""))</f>
        <v/>
      </c>
      <c r="P4" s="27">
        <f>IF($A4="","",IFERROR(IF($O4="","Onbekend",IF($O4&lt;TODAY(),"Open",IF($O4&lt;=TODAY()+30,"Binnenkort","Gepland"))),"Onbekend"))</f>
        <v/>
      </c>
      <c r="Q4" s="28" t="inlineStr">
        <is>
          <t>Geen bijzonderheden</t>
        </is>
      </c>
    </row>
    <row r="5">
      <c r="A5" s="25" t="inlineStr">
        <is>
          <t>LOG-2026-002</t>
        </is>
      </c>
      <c r="B5" s="42" t="n">
        <v>46073</v>
      </c>
      <c r="C5" s="25" t="inlineStr">
        <is>
          <t>APP-007</t>
        </is>
      </c>
      <c r="D5" s="27">
        <f>IF($C5="","",IFERROR(VLOOKUP($C5,'Apparatuurregister'!$A$4:$M$103,2,FALSE),"Onbekend apparaat"))</f>
        <v/>
      </c>
      <c r="E5" s="27">
        <f>IF($C5="","",IFERROR(VLOOKUP($C5,'Apparatuurregister'!$A$4:$M$103,5,FALSE),""))</f>
        <v/>
      </c>
      <c r="F5" s="27">
        <f>IF($C5="","",IFERROR(VLOOKUP($C5,'Apparatuurregister'!$A$4:$M$103,6,FALSE),""))</f>
        <v/>
      </c>
      <c r="G5" s="25" t="inlineStr">
        <is>
          <t>Inspectie</t>
        </is>
      </c>
      <c r="H5" s="28" t="inlineStr">
        <is>
          <t>Maandelijkse test noodstroom en accupakket</t>
        </is>
      </c>
      <c r="I5" s="25" t="inlineStr">
        <is>
          <t>Daan Jansen</t>
        </is>
      </c>
      <c r="J5" s="25" t="inlineStr">
        <is>
          <t>VeiligStroom Nederland</t>
        </is>
      </c>
      <c r="K5" s="25" t="inlineStr">
        <is>
          <t>Afgerond</t>
        </is>
      </c>
      <c r="L5" s="43" t="n">
        <v>2</v>
      </c>
      <c r="M5" s="30" t="n">
        <v>170</v>
      </c>
      <c r="N5" s="31">
        <f>IF($A5="","",IFERROR(($L5*'Dashboard'!$B$12+$M5)*(1+'Dashboard'!$D$12),0))</f>
        <v/>
      </c>
      <c r="O5" s="44">
        <f>IF($A5="","",IFERROR($B5+VLOOKUP($C5,'Apparatuurregister'!$A$4:$M$103,9,FALSE),""))</f>
        <v/>
      </c>
      <c r="P5" s="27">
        <f>IF($A5="","",IFERROR(IF($O5="","Onbekend",IF($O5&lt;TODAY(),"Open",IF($O5&lt;=TODAY()+30,"Binnenkort","Gepland"))),"Onbekend"))</f>
        <v/>
      </c>
      <c r="Q5" s="28" t="inlineStr">
        <is>
          <t>Accuspanning binnen norm</t>
        </is>
      </c>
    </row>
    <row r="6">
      <c r="A6" s="25" t="inlineStr">
        <is>
          <t>LOG-2026-003</t>
        </is>
      </c>
      <c r="B6" s="42" t="n">
        <v>46086</v>
      </c>
      <c r="C6" s="25" t="inlineStr">
        <is>
          <t>APP-002</t>
        </is>
      </c>
      <c r="D6" s="27">
        <f>IF($C6="","",IFERROR(VLOOKUP($C6,'Apparatuurregister'!$A$4:$M$103,2,FALSE),"Onbekend apparaat"))</f>
        <v/>
      </c>
      <c r="E6" s="27">
        <f>IF($C6="","",IFERROR(VLOOKUP($C6,'Apparatuurregister'!$A$4:$M$103,5,FALSE),""))</f>
        <v/>
      </c>
      <c r="F6" s="27">
        <f>IF($C6="","",IFERROR(VLOOKUP($C6,'Apparatuurregister'!$A$4:$M$103,6,FALSE),""))</f>
        <v/>
      </c>
      <c r="G6" s="25" t="inlineStr">
        <is>
          <t>Preventief</t>
        </is>
      </c>
      <c r="H6" s="28" t="inlineStr">
        <is>
          <t>Filter vervangen en drukregelaar gecontroleerd</t>
        </is>
      </c>
      <c r="I6" s="25" t="inlineStr">
        <is>
          <t>Emma Bakker</t>
        </is>
      </c>
      <c r="J6" s="25" t="inlineStr">
        <is>
          <t>Compressor Service B.V.</t>
        </is>
      </c>
      <c r="K6" s="25" t="inlineStr">
        <is>
          <t>Afgerond</t>
        </is>
      </c>
      <c r="L6" s="43" t="n">
        <v>2</v>
      </c>
      <c r="M6" s="30" t="n">
        <v>120</v>
      </c>
      <c r="N6" s="31">
        <f>IF($A6="","",IFERROR(($L6*'Dashboard'!$B$12+$M6)*(1+'Dashboard'!$D$12),0))</f>
        <v/>
      </c>
      <c r="O6" s="44">
        <f>IF($A6="","",IFERROR($B6+VLOOKUP($C6,'Apparatuurregister'!$A$4:$M$103,9,FALSE),""))</f>
        <v/>
      </c>
      <c r="P6" s="27">
        <f>IF($A6="","",IFERROR(IF($O6="","Onbekend",IF($O6&lt;TODAY(),"Open",IF($O6&lt;=TODAY()+30,"Binnenkort","Gepland"))),"Onbekend"))</f>
        <v/>
      </c>
      <c r="Q6" s="28" t="inlineStr">
        <is>
          <t>Filterset vervangen</t>
        </is>
      </c>
    </row>
    <row r="7">
      <c r="A7" s="25" t="inlineStr">
        <is>
          <t>LOG-2026-004</t>
        </is>
      </c>
      <c r="B7" s="42" t="n">
        <v>46109</v>
      </c>
      <c r="C7" s="25" t="inlineStr">
        <is>
          <t>APP-009</t>
        </is>
      </c>
      <c r="D7" s="27">
        <f>IF($C7="","",IFERROR(VLOOKUP($C7,'Apparatuurregister'!$A$4:$M$103,2,FALSE),"Onbekend apparaat"))</f>
        <v/>
      </c>
      <c r="E7" s="27">
        <f>IF($C7="","",IFERROR(VLOOKUP($C7,'Apparatuurregister'!$A$4:$M$103,5,FALSE),""))</f>
        <v/>
      </c>
      <c r="F7" s="27">
        <f>IF($C7="","",IFERROR(VLOOKUP($C7,'Apparatuurregister'!$A$4:$M$103,6,FALSE),""))</f>
        <v/>
      </c>
      <c r="G7" s="25" t="inlineStr">
        <is>
          <t>Keuring</t>
        </is>
      </c>
      <c r="H7" s="28" t="inlineStr">
        <is>
          <t>Veiligheidsinspectie lift en proefbelasting</t>
        </is>
      </c>
      <c r="I7" s="25" t="inlineStr">
        <is>
          <t>Lars Smit</t>
        </is>
      </c>
      <c r="J7" s="25" t="inlineStr">
        <is>
          <t>Liftkeur B.V.</t>
        </is>
      </c>
      <c r="K7" s="25" t="inlineStr">
        <is>
          <t>Afgerond</t>
        </is>
      </c>
      <c r="L7" s="43" t="n">
        <v>3</v>
      </c>
      <c r="M7" s="30" t="n">
        <v>260</v>
      </c>
      <c r="N7" s="31">
        <f>IF($A7="","",IFERROR(($L7*'Dashboard'!$B$12+$M7)*(1+'Dashboard'!$D$12),0))</f>
        <v/>
      </c>
      <c r="O7" s="44">
        <f>IF($A7="","",IFERROR($B7+VLOOKUP($C7,'Apparatuurregister'!$A$4:$M$103,9,FALSE),""))</f>
        <v/>
      </c>
      <c r="P7" s="27">
        <f>IF($A7="","",IFERROR(IF($O7="","Onbekend",IF($O7&lt;TODAY(),"Open",IF($O7&lt;=TODAY()+30,"Binnenkort","Gepland"))),"Onbekend"))</f>
        <v/>
      </c>
      <c r="Q7" s="28" t="inlineStr">
        <is>
          <t>Certificaat toegevoegd</t>
        </is>
      </c>
    </row>
    <row r="8">
      <c r="A8" s="25" t="inlineStr">
        <is>
          <t>LOG-2026-005</t>
        </is>
      </c>
      <c r="B8" s="42" t="n">
        <v>46126</v>
      </c>
      <c r="C8" s="25" t="inlineStr">
        <is>
          <t>APP-003</t>
        </is>
      </c>
      <c r="D8" s="27">
        <f>IF($C8="","",IFERROR(VLOOKUP($C8,'Apparatuurregister'!$A$4:$M$103,2,FALSE),"Onbekend apparaat"))</f>
        <v/>
      </c>
      <c r="E8" s="27">
        <f>IF($C8="","",IFERROR(VLOOKUP($C8,'Apparatuurregister'!$A$4:$M$103,5,FALSE),""))</f>
        <v/>
      </c>
      <c r="F8" s="27">
        <f>IF($C8="","",IFERROR(VLOOKUP($C8,'Apparatuurregister'!$A$4:$M$103,6,FALSE),""))</f>
        <v/>
      </c>
      <c r="G8" s="25" t="inlineStr">
        <is>
          <t>Correctief</t>
        </is>
      </c>
      <c r="H8" s="28" t="inlineStr">
        <is>
          <t>Hydraulische slang vervangen en remtest uitgevoerd</t>
        </is>
      </c>
      <c r="I8" s="25" t="inlineStr">
        <is>
          <t>Sophie de Boer</t>
        </is>
      </c>
      <c r="J8" s="25" t="inlineStr">
        <is>
          <t>Heftruck Service Utrecht</t>
        </is>
      </c>
      <c r="K8" s="25" t="inlineStr">
        <is>
          <t>Afgerond</t>
        </is>
      </c>
      <c r="L8" s="43" t="n">
        <v>3</v>
      </c>
      <c r="M8" s="30" t="n">
        <v>310</v>
      </c>
      <c r="N8" s="31">
        <f>IF($A8="","",IFERROR(($L8*'Dashboard'!$B$12+$M8)*(1+'Dashboard'!$D$12),0))</f>
        <v/>
      </c>
      <c r="O8" s="44">
        <f>IF($A8="","",IFERROR($B8+VLOOKUP($C8,'Apparatuurregister'!$A$4:$M$103,9,FALSE),""))</f>
        <v/>
      </c>
      <c r="P8" s="27">
        <f>IF($A8="","",IFERROR(IF($O8="","Onbekend",IF($O8&lt;TODAY(),"Open",IF($O8&lt;=TODAY()+30,"Binnenkort","Gepland"))),"Onbekend"))</f>
        <v/>
      </c>
      <c r="Q8" s="28" t="inlineStr">
        <is>
          <t>Heftruck weer inzetbaar</t>
        </is>
      </c>
    </row>
    <row r="9">
      <c r="A9" s="25" t="inlineStr">
        <is>
          <t>LOG-2026-006</t>
        </is>
      </c>
      <c r="B9" s="42" t="n">
        <v>46161</v>
      </c>
      <c r="C9" s="25" t="inlineStr">
        <is>
          <t>APP-004</t>
        </is>
      </c>
      <c r="D9" s="27">
        <f>IF($C9="","",IFERROR(VLOOKUP($C9,'Apparatuurregister'!$A$4:$M$103,2,FALSE),"Onbekend apparaat"))</f>
        <v/>
      </c>
      <c r="E9" s="27">
        <f>IF($C9="","",IFERROR(VLOOKUP($C9,'Apparatuurregister'!$A$4:$M$103,5,FALSE),""))</f>
        <v/>
      </c>
      <c r="F9" s="27">
        <f>IF($C9="","",IFERROR(VLOOKUP($C9,'Apparatuurregister'!$A$4:$M$103,6,FALSE),""))</f>
        <v/>
      </c>
      <c r="G9" s="25" t="inlineStr">
        <is>
          <t>Preventief</t>
        </is>
      </c>
      <c r="H9" s="28" t="inlineStr">
        <is>
          <t>Aircofilters gereinigd en koelmiddel gecontroleerd</t>
        </is>
      </c>
      <c r="I9" s="25" t="inlineStr">
        <is>
          <t>Bram Visser</t>
        </is>
      </c>
      <c r="J9" s="25" t="inlineStr">
        <is>
          <t>KlimaatComfort B.V.</t>
        </is>
      </c>
      <c r="K9" s="25" t="inlineStr">
        <is>
          <t>Afgerond</t>
        </is>
      </c>
      <c r="L9" s="43" t="n">
        <v>2.5</v>
      </c>
      <c r="M9" s="30" t="n">
        <v>85</v>
      </c>
      <c r="N9" s="31">
        <f>IF($A9="","",IFERROR(($L9*'Dashboard'!$B$12+$M9)*(1+'Dashboard'!$D$12),0))</f>
        <v/>
      </c>
      <c r="O9" s="44">
        <f>IF($A9="","",IFERROR($B9+VLOOKUP($C9,'Apparatuurregister'!$A$4:$M$103,9,FALSE),""))</f>
        <v/>
      </c>
      <c r="P9" s="27">
        <f>IF($A9="","",IFERROR(IF($O9="","Onbekend",IF($O9&lt;TODAY(),"Open",IF($O9&lt;=TODAY()+30,"Binnenkort","Gepland"))),"Onbekend"))</f>
        <v/>
      </c>
      <c r="Q9" s="28" t="inlineStr">
        <is>
          <t>Koelcapaciteit gecontroleerd</t>
        </is>
      </c>
    </row>
    <row r="10">
      <c r="A10" s="25" t="inlineStr">
        <is>
          <t>LOG-2026-007</t>
        </is>
      </c>
      <c r="B10" s="42" t="n">
        <v>46178</v>
      </c>
      <c r="C10" s="25" t="inlineStr">
        <is>
          <t>APP-005</t>
        </is>
      </c>
      <c r="D10" s="27">
        <f>IF($C10="","",IFERROR(VLOOKUP($C10,'Apparatuurregister'!$A$4:$M$103,2,FALSE),"Onbekend apparaat"))</f>
        <v/>
      </c>
      <c r="E10" s="27">
        <f>IF($C10="","",IFERROR(VLOOKUP($C10,'Apparatuurregister'!$A$4:$M$103,5,FALSE),""))</f>
        <v/>
      </c>
      <c r="F10" s="27">
        <f>IF($C10="","",IFERROR(VLOOKUP($C10,'Apparatuurregister'!$A$4:$M$103,6,FALSE),""))</f>
        <v/>
      </c>
      <c r="G10" s="25" t="inlineStr">
        <is>
          <t>Correctief</t>
        </is>
      </c>
      <c r="H10" s="28" t="inlineStr">
        <is>
          <t>Lasarm gekalibreerd en aandrijfmotor vervangen</t>
        </is>
      </c>
      <c r="I10" s="25" t="inlineStr">
        <is>
          <t>Julia Meijer</t>
        </is>
      </c>
      <c r="J10" s="25" t="inlineStr">
        <is>
          <t>Robotica Partners B.V.</t>
        </is>
      </c>
      <c r="K10" s="25" t="inlineStr">
        <is>
          <t>Afgerond</t>
        </is>
      </c>
      <c r="L10" s="43" t="n">
        <v>8</v>
      </c>
      <c r="M10" s="30" t="n">
        <v>1400</v>
      </c>
      <c r="N10" s="31">
        <f>IF($A10="","",IFERROR(($L10*'Dashboard'!$B$12+$M10)*(1+'Dashboard'!$D$12),0))</f>
        <v/>
      </c>
      <c r="O10" s="44">
        <f>IF($A10="","",IFERROR($B10+VLOOKUP($C10,'Apparatuurregister'!$A$4:$M$103,9,FALSE),""))</f>
        <v/>
      </c>
      <c r="P10" s="27">
        <f>IF($A10="","",IFERROR(IF($O10="","Onbekend",IF($O10&lt;TODAY(),"Open",IF($O10&lt;=TODAY()+30,"Binnenkort","Gepland"))),"Onbekend"))</f>
        <v/>
      </c>
      <c r="Q10" s="28" t="inlineStr">
        <is>
          <t>Kalibratierapport opgeslagen</t>
        </is>
      </c>
    </row>
    <row r="11">
      <c r="A11" s="25" t="inlineStr">
        <is>
          <t>LOG-2026-008</t>
        </is>
      </c>
      <c r="B11" s="42" t="n">
        <v>46211</v>
      </c>
      <c r="C11" s="25" t="inlineStr">
        <is>
          <t>APP-006</t>
        </is>
      </c>
      <c r="D11" s="27">
        <f>IF($C11="","",IFERROR(VLOOKUP($C11,'Apparatuurregister'!$A$4:$M$103,2,FALSE),"Onbekend apparaat"))</f>
        <v/>
      </c>
      <c r="E11" s="27">
        <f>IF($C11="","",IFERROR(VLOOKUP($C11,'Apparatuurregister'!$A$4:$M$103,5,FALSE),""))</f>
        <v/>
      </c>
      <c r="F11" s="27">
        <f>IF($C11="","",IFERROR(VLOOKUP($C11,'Apparatuurregister'!$A$4:$M$103,6,FALSE),""))</f>
        <v/>
      </c>
      <c r="G11" s="25" t="inlineStr">
        <is>
          <t>Preventief</t>
        </is>
      </c>
      <c r="H11" s="28" t="inlineStr">
        <is>
          <t>Condensor gereinigd en temperatuurmeting uitgevoerd</t>
        </is>
      </c>
      <c r="I11" s="25" t="inlineStr">
        <is>
          <t>Thijs Mulder</t>
        </is>
      </c>
      <c r="J11" s="25" t="inlineStr">
        <is>
          <t>NoordKoel Techniek</t>
        </is>
      </c>
      <c r="K11" s="25" t="inlineStr">
        <is>
          <t>Afgerond</t>
        </is>
      </c>
      <c r="L11" s="43" t="n">
        <v>5</v>
      </c>
      <c r="M11" s="30" t="n">
        <v>720</v>
      </c>
      <c r="N11" s="31">
        <f>IF($A11="","",IFERROR(($L11*'Dashboard'!$B$12+$M11)*(1+'Dashboard'!$D$12),0))</f>
        <v/>
      </c>
      <c r="O11" s="44">
        <f>IF($A11="","",IFERROR($B11+VLOOKUP($C11,'Apparatuurregister'!$A$4:$M$103,9,FALSE),""))</f>
        <v/>
      </c>
      <c r="P11" s="27">
        <f>IF($A11="","",IFERROR(IF($O11="","Onbekend",IF($O11&lt;TODAY(),"Open",IF($O11&lt;=TODAY()+30,"Binnenkort","Gepland"))),"Onbekend"))</f>
        <v/>
      </c>
      <c r="Q11" s="28" t="inlineStr">
        <is>
          <t>Hercontrole gepland</t>
        </is>
      </c>
    </row>
    <row r="12">
      <c r="A12" s="25" t="inlineStr">
        <is>
          <t>LOG-2026-009</t>
        </is>
      </c>
      <c r="B12" s="42" t="n">
        <v>46240</v>
      </c>
      <c r="C12" s="25" t="inlineStr">
        <is>
          <t>APP-008</t>
        </is>
      </c>
      <c r="D12" s="27">
        <f>IF($C12="","",IFERROR(VLOOKUP($C12,'Apparatuurregister'!$A$4:$M$103,2,FALSE),"Onbekend apparaat"))</f>
        <v/>
      </c>
      <c r="E12" s="27">
        <f>IF($C12="","",IFERROR(VLOOKUP($C12,'Apparatuurregister'!$A$4:$M$103,5,FALSE),""))</f>
        <v/>
      </c>
      <c r="F12" s="27">
        <f>IF($C12="","",IFERROR(VLOOKUP($C12,'Apparatuurregister'!$A$4:$M$103,6,FALSE),""))</f>
        <v/>
      </c>
      <c r="G12" s="25" t="inlineStr">
        <is>
          <t>Inspectie</t>
        </is>
      </c>
      <c r="H12" s="28" t="inlineStr">
        <is>
          <t>Transportband uitgelijnd en sensoren getest</t>
        </is>
      </c>
      <c r="I12" s="25" t="inlineStr">
        <is>
          <t>Lieke van Dijk</t>
        </is>
      </c>
      <c r="J12" s="25" t="inlineStr">
        <is>
          <t>VerpakPro Service</t>
        </is>
      </c>
      <c r="K12" s="25" t="inlineStr">
        <is>
          <t>Afgerond</t>
        </is>
      </c>
      <c r="L12" s="43" t="n">
        <v>4</v>
      </c>
      <c r="M12" s="30" t="n">
        <v>550</v>
      </c>
      <c r="N12" s="31">
        <f>IF($A12="","",IFERROR(($L12*'Dashboard'!$B$12+$M12)*(1+'Dashboard'!$D$12),0))</f>
        <v/>
      </c>
      <c r="O12" s="44">
        <f>IF($A12="","",IFERROR($B12+VLOOKUP($C12,'Apparatuurregister'!$A$4:$M$103,9,FALSE),""))</f>
        <v/>
      </c>
      <c r="P12" s="27">
        <f>IF($A12="","",IFERROR(IF($O12="","Onbekend",IF($O12&lt;TODAY(),"Open",IF($O12&lt;=TODAY()+30,"Binnenkort","Gepland"))),"Onbekend"))</f>
        <v/>
      </c>
      <c r="Q12" s="28" t="inlineStr">
        <is>
          <t>Sensor 2 opnieuw afgesteld</t>
        </is>
      </c>
    </row>
    <row r="13">
      <c r="A13" s="25" t="inlineStr">
        <is>
          <t>LOG-2026-010</t>
        </is>
      </c>
      <c r="B13" s="42" t="n">
        <v>46254</v>
      </c>
      <c r="C13" s="25" t="inlineStr">
        <is>
          <t>APP-010</t>
        </is>
      </c>
      <c r="D13" s="27">
        <f>IF($C13="","",IFERROR(VLOOKUP($C13,'Apparatuurregister'!$A$4:$M$103,2,FALSE),"Onbekend apparaat"))</f>
        <v/>
      </c>
      <c r="E13" s="27">
        <f>IF($C13="","",IFERROR(VLOOKUP($C13,'Apparatuurregister'!$A$4:$M$103,5,FALSE),""))</f>
        <v/>
      </c>
      <c r="F13" s="27">
        <f>IF($C13="","",IFERROR(VLOOKUP($C13,'Apparatuurregister'!$A$4:$M$103,6,FALSE),""))</f>
        <v/>
      </c>
      <c r="G13" s="25" t="inlineStr">
        <is>
          <t>Preventief</t>
        </is>
      </c>
      <c r="H13" s="28" t="inlineStr">
        <is>
          <t>Printkop gereinigd en firmware gecontroleerd</t>
        </is>
      </c>
      <c r="I13" s="25" t="inlineStr">
        <is>
          <t>Ruben Bos</t>
        </is>
      </c>
      <c r="J13" s="25" t="inlineStr">
        <is>
          <t>PrintLab Nederland</t>
        </is>
      </c>
      <c r="K13" s="25" t="inlineStr">
        <is>
          <t>In behandeling</t>
        </is>
      </c>
      <c r="L13" s="43" t="n">
        <v>1</v>
      </c>
      <c r="M13" s="30" t="n">
        <v>30</v>
      </c>
      <c r="N13" s="31">
        <f>IF($A13="","",IFERROR(($L13*'Dashboard'!$B$12+$M13)*(1+'Dashboard'!$D$12),0))</f>
        <v/>
      </c>
      <c r="O13" s="44">
        <f>IF($A13="","",IFERROR($B13+VLOOKUP($C13,'Apparatuurregister'!$A$4:$M$103,9,FALSE),""))</f>
        <v/>
      </c>
      <c r="P13" s="27">
        <f>IF($A13="","",IFERROR(IF($O13="","Onbekend",IF($O13&lt;TODAY(),"Open",IF($O13&lt;=TODAY()+30,"Binnenkort","Gepland"))),"Onbekend"))</f>
        <v/>
      </c>
      <c r="Q13" s="28" t="inlineStr">
        <is>
          <t>Firmware-update nog afronden</t>
        </is>
      </c>
    </row>
    <row r="14">
      <c r="A14" s="25" t="n"/>
      <c r="B14" s="42" t="n"/>
      <c r="C14" s="25" t="n"/>
      <c r="D14" s="27">
        <f>IF($C14="","",IFERROR(VLOOKUP($C14,'Apparatuurregister'!$A$4:$M$103,2,FALSE),"Onbekend apparaat"))</f>
        <v/>
      </c>
      <c r="E14" s="27">
        <f>IF($C14="","",IFERROR(VLOOKUP($C14,'Apparatuurregister'!$A$4:$M$103,5,FALSE),""))</f>
        <v/>
      </c>
      <c r="F14" s="27">
        <f>IF($C14="","",IFERROR(VLOOKUP($C14,'Apparatuurregister'!$A$4:$M$103,6,FALSE),""))</f>
        <v/>
      </c>
      <c r="G14" s="25" t="n"/>
      <c r="H14" s="28" t="n"/>
      <c r="I14" s="25" t="n"/>
      <c r="J14" s="25" t="n"/>
      <c r="K14" s="25" t="n"/>
      <c r="L14" s="43" t="n"/>
      <c r="M14" s="30" t="n"/>
      <c r="N14" s="31">
        <f>IF($A14="","",IFERROR(($L14*'Dashboard'!$B$12+$M14)*(1+'Dashboard'!$D$12),0))</f>
        <v/>
      </c>
      <c r="O14" s="44">
        <f>IF($A14="","",IFERROR($B14+VLOOKUP($C14,'Apparatuurregister'!$A$4:$M$103,9,FALSE),""))</f>
        <v/>
      </c>
      <c r="P14" s="27">
        <f>IF($A14="","",IFERROR(IF($O14="","Onbekend",IF($O14&lt;TODAY(),"Open",IF($O14&lt;=TODAY()+30,"Binnenkort","Gepland"))),"Onbekend"))</f>
        <v/>
      </c>
      <c r="Q14" s="28" t="n"/>
    </row>
    <row r="15">
      <c r="A15" s="25" t="n"/>
      <c r="B15" s="42" t="n"/>
      <c r="C15" s="25" t="n"/>
      <c r="D15" s="27">
        <f>IF($C15="","",IFERROR(VLOOKUP($C15,'Apparatuurregister'!$A$4:$M$103,2,FALSE),"Onbekend apparaat"))</f>
        <v/>
      </c>
      <c r="E15" s="27">
        <f>IF($C15="","",IFERROR(VLOOKUP($C15,'Apparatuurregister'!$A$4:$M$103,5,FALSE),""))</f>
        <v/>
      </c>
      <c r="F15" s="27">
        <f>IF($C15="","",IFERROR(VLOOKUP($C15,'Apparatuurregister'!$A$4:$M$103,6,FALSE),""))</f>
        <v/>
      </c>
      <c r="G15" s="25" t="n"/>
      <c r="H15" s="28" t="n"/>
      <c r="I15" s="25" t="n"/>
      <c r="J15" s="25" t="n"/>
      <c r="K15" s="25" t="n"/>
      <c r="L15" s="43" t="n"/>
      <c r="M15" s="30" t="n"/>
      <c r="N15" s="31">
        <f>IF($A15="","",IFERROR(($L15*'Dashboard'!$B$12+$M15)*(1+'Dashboard'!$D$12),0))</f>
        <v/>
      </c>
      <c r="O15" s="44">
        <f>IF($A15="","",IFERROR($B15+VLOOKUP($C15,'Apparatuurregister'!$A$4:$M$103,9,FALSE),""))</f>
        <v/>
      </c>
      <c r="P15" s="27">
        <f>IF($A15="","",IFERROR(IF($O15="","Onbekend",IF($O15&lt;TODAY(),"Open",IF($O15&lt;=TODAY()+30,"Binnenkort","Gepland"))),"Onbekend"))</f>
        <v/>
      </c>
      <c r="Q15" s="28" t="n"/>
    </row>
    <row r="16">
      <c r="A16" s="25" t="n"/>
      <c r="B16" s="42" t="n"/>
      <c r="C16" s="25" t="n"/>
      <c r="D16" s="27">
        <f>IF($C16="","",IFERROR(VLOOKUP($C16,'Apparatuurregister'!$A$4:$M$103,2,FALSE),"Onbekend apparaat"))</f>
        <v/>
      </c>
      <c r="E16" s="27">
        <f>IF($C16="","",IFERROR(VLOOKUP($C16,'Apparatuurregister'!$A$4:$M$103,5,FALSE),""))</f>
        <v/>
      </c>
      <c r="F16" s="27">
        <f>IF($C16="","",IFERROR(VLOOKUP($C16,'Apparatuurregister'!$A$4:$M$103,6,FALSE),""))</f>
        <v/>
      </c>
      <c r="G16" s="25" t="n"/>
      <c r="H16" s="28" t="n"/>
      <c r="I16" s="25" t="n"/>
      <c r="J16" s="25" t="n"/>
      <c r="K16" s="25" t="n"/>
      <c r="L16" s="43" t="n"/>
      <c r="M16" s="30" t="n"/>
      <c r="N16" s="31">
        <f>IF($A16="","",IFERROR(($L16*'Dashboard'!$B$12+$M16)*(1+'Dashboard'!$D$12),0))</f>
        <v/>
      </c>
      <c r="O16" s="44">
        <f>IF($A16="","",IFERROR($B16+VLOOKUP($C16,'Apparatuurregister'!$A$4:$M$103,9,FALSE),""))</f>
        <v/>
      </c>
      <c r="P16" s="27">
        <f>IF($A16="","",IFERROR(IF($O16="","Onbekend",IF($O16&lt;TODAY(),"Open",IF($O16&lt;=TODAY()+30,"Binnenkort","Gepland"))),"Onbekend"))</f>
        <v/>
      </c>
      <c r="Q16" s="28" t="n"/>
    </row>
    <row r="17">
      <c r="A17" s="25" t="n"/>
      <c r="B17" s="42" t="n"/>
      <c r="C17" s="25" t="n"/>
      <c r="D17" s="27">
        <f>IF($C17="","",IFERROR(VLOOKUP($C17,'Apparatuurregister'!$A$4:$M$103,2,FALSE),"Onbekend apparaat"))</f>
        <v/>
      </c>
      <c r="E17" s="27">
        <f>IF($C17="","",IFERROR(VLOOKUP($C17,'Apparatuurregister'!$A$4:$M$103,5,FALSE),""))</f>
        <v/>
      </c>
      <c r="F17" s="27">
        <f>IF($C17="","",IFERROR(VLOOKUP($C17,'Apparatuurregister'!$A$4:$M$103,6,FALSE),""))</f>
        <v/>
      </c>
      <c r="G17" s="25" t="n"/>
      <c r="H17" s="28" t="n"/>
      <c r="I17" s="25" t="n"/>
      <c r="J17" s="25" t="n"/>
      <c r="K17" s="25" t="n"/>
      <c r="L17" s="43" t="n"/>
      <c r="M17" s="30" t="n"/>
      <c r="N17" s="31">
        <f>IF($A17="","",IFERROR(($L17*'Dashboard'!$B$12+$M17)*(1+'Dashboard'!$D$12),0))</f>
        <v/>
      </c>
      <c r="O17" s="44">
        <f>IF($A17="","",IFERROR($B17+VLOOKUP($C17,'Apparatuurregister'!$A$4:$M$103,9,FALSE),""))</f>
        <v/>
      </c>
      <c r="P17" s="27">
        <f>IF($A17="","",IFERROR(IF($O17="","Onbekend",IF($O17&lt;TODAY(),"Open",IF($O17&lt;=TODAY()+30,"Binnenkort","Gepland"))),"Onbekend"))</f>
        <v/>
      </c>
      <c r="Q17" s="28" t="n"/>
    </row>
    <row r="18">
      <c r="A18" s="25" t="n"/>
      <c r="B18" s="42" t="n"/>
      <c r="C18" s="25" t="n"/>
      <c r="D18" s="27">
        <f>IF($C18="","",IFERROR(VLOOKUP($C18,'Apparatuurregister'!$A$4:$M$103,2,FALSE),"Onbekend apparaat"))</f>
        <v/>
      </c>
      <c r="E18" s="27">
        <f>IF($C18="","",IFERROR(VLOOKUP($C18,'Apparatuurregister'!$A$4:$M$103,5,FALSE),""))</f>
        <v/>
      </c>
      <c r="F18" s="27">
        <f>IF($C18="","",IFERROR(VLOOKUP($C18,'Apparatuurregister'!$A$4:$M$103,6,FALSE),""))</f>
        <v/>
      </c>
      <c r="G18" s="25" t="n"/>
      <c r="H18" s="28" t="n"/>
      <c r="I18" s="25" t="n"/>
      <c r="J18" s="25" t="n"/>
      <c r="K18" s="25" t="n"/>
      <c r="L18" s="43" t="n"/>
      <c r="M18" s="30" t="n"/>
      <c r="N18" s="31">
        <f>IF($A18="","",IFERROR(($L18*'Dashboard'!$B$12+$M18)*(1+'Dashboard'!$D$12),0))</f>
        <v/>
      </c>
      <c r="O18" s="44">
        <f>IF($A18="","",IFERROR($B18+VLOOKUP($C18,'Apparatuurregister'!$A$4:$M$103,9,FALSE),""))</f>
        <v/>
      </c>
      <c r="P18" s="27">
        <f>IF($A18="","",IFERROR(IF($O18="","Onbekend",IF($O18&lt;TODAY(),"Open",IF($O18&lt;=TODAY()+30,"Binnenkort","Gepland"))),"Onbekend"))</f>
        <v/>
      </c>
      <c r="Q18" s="28" t="n"/>
    </row>
    <row r="19">
      <c r="A19" s="25" t="n"/>
      <c r="B19" s="42" t="n"/>
      <c r="C19" s="25" t="n"/>
      <c r="D19" s="27">
        <f>IF($C19="","",IFERROR(VLOOKUP($C19,'Apparatuurregister'!$A$4:$M$103,2,FALSE),"Onbekend apparaat"))</f>
        <v/>
      </c>
      <c r="E19" s="27">
        <f>IF($C19="","",IFERROR(VLOOKUP($C19,'Apparatuurregister'!$A$4:$M$103,5,FALSE),""))</f>
        <v/>
      </c>
      <c r="F19" s="27">
        <f>IF($C19="","",IFERROR(VLOOKUP($C19,'Apparatuurregister'!$A$4:$M$103,6,FALSE),""))</f>
        <v/>
      </c>
      <c r="G19" s="25" t="n"/>
      <c r="H19" s="28" t="n"/>
      <c r="I19" s="25" t="n"/>
      <c r="J19" s="25" t="n"/>
      <c r="K19" s="25" t="n"/>
      <c r="L19" s="43" t="n"/>
      <c r="M19" s="30" t="n"/>
      <c r="N19" s="31">
        <f>IF($A19="","",IFERROR(($L19*'Dashboard'!$B$12+$M19)*(1+'Dashboard'!$D$12),0))</f>
        <v/>
      </c>
      <c r="O19" s="44">
        <f>IF($A19="","",IFERROR($B19+VLOOKUP($C19,'Apparatuurregister'!$A$4:$M$103,9,FALSE),""))</f>
        <v/>
      </c>
      <c r="P19" s="27">
        <f>IF($A19="","",IFERROR(IF($O19="","Onbekend",IF($O19&lt;TODAY(),"Open",IF($O19&lt;=TODAY()+30,"Binnenkort","Gepland"))),"Onbekend"))</f>
        <v/>
      </c>
      <c r="Q19" s="28" t="n"/>
    </row>
    <row r="20">
      <c r="A20" s="25" t="n"/>
      <c r="B20" s="42" t="n"/>
      <c r="C20" s="25" t="n"/>
      <c r="D20" s="27">
        <f>IF($C20="","",IFERROR(VLOOKUP($C20,'Apparatuurregister'!$A$4:$M$103,2,FALSE),"Onbekend apparaat"))</f>
        <v/>
      </c>
      <c r="E20" s="27">
        <f>IF($C20="","",IFERROR(VLOOKUP($C20,'Apparatuurregister'!$A$4:$M$103,5,FALSE),""))</f>
        <v/>
      </c>
      <c r="F20" s="27">
        <f>IF($C20="","",IFERROR(VLOOKUP($C20,'Apparatuurregister'!$A$4:$M$103,6,FALSE),""))</f>
        <v/>
      </c>
      <c r="G20" s="25" t="n"/>
      <c r="H20" s="28" t="n"/>
      <c r="I20" s="25" t="n"/>
      <c r="J20" s="25" t="n"/>
      <c r="K20" s="25" t="n"/>
      <c r="L20" s="43" t="n"/>
      <c r="M20" s="30" t="n"/>
      <c r="N20" s="31">
        <f>IF($A20="","",IFERROR(($L20*'Dashboard'!$B$12+$M20)*(1+'Dashboard'!$D$12),0))</f>
        <v/>
      </c>
      <c r="O20" s="44">
        <f>IF($A20="","",IFERROR($B20+VLOOKUP($C20,'Apparatuurregister'!$A$4:$M$103,9,FALSE),""))</f>
        <v/>
      </c>
      <c r="P20" s="27">
        <f>IF($A20="","",IFERROR(IF($O20="","Onbekend",IF($O20&lt;TODAY(),"Open",IF($O20&lt;=TODAY()+30,"Binnenkort","Gepland"))),"Onbekend"))</f>
        <v/>
      </c>
      <c r="Q20" s="28" t="n"/>
    </row>
    <row r="21">
      <c r="A21" s="25" t="n"/>
      <c r="B21" s="42" t="n"/>
      <c r="C21" s="25" t="n"/>
      <c r="D21" s="27">
        <f>IF($C21="","",IFERROR(VLOOKUP($C21,'Apparatuurregister'!$A$4:$M$103,2,FALSE),"Onbekend apparaat"))</f>
        <v/>
      </c>
      <c r="E21" s="27">
        <f>IF($C21="","",IFERROR(VLOOKUP($C21,'Apparatuurregister'!$A$4:$M$103,5,FALSE),""))</f>
        <v/>
      </c>
      <c r="F21" s="27">
        <f>IF($C21="","",IFERROR(VLOOKUP($C21,'Apparatuurregister'!$A$4:$M$103,6,FALSE),""))</f>
        <v/>
      </c>
      <c r="G21" s="25" t="n"/>
      <c r="H21" s="28" t="n"/>
      <c r="I21" s="25" t="n"/>
      <c r="J21" s="25" t="n"/>
      <c r="K21" s="25" t="n"/>
      <c r="L21" s="43" t="n"/>
      <c r="M21" s="30" t="n"/>
      <c r="N21" s="31">
        <f>IF($A21="","",IFERROR(($L21*'Dashboard'!$B$12+$M21)*(1+'Dashboard'!$D$12),0))</f>
        <v/>
      </c>
      <c r="O21" s="44">
        <f>IF($A21="","",IFERROR($B21+VLOOKUP($C21,'Apparatuurregister'!$A$4:$M$103,9,FALSE),""))</f>
        <v/>
      </c>
      <c r="P21" s="27">
        <f>IF($A21="","",IFERROR(IF($O21="","Onbekend",IF($O21&lt;TODAY(),"Open",IF($O21&lt;=TODAY()+30,"Binnenkort","Gepland"))),"Onbekend"))</f>
        <v/>
      </c>
      <c r="Q21" s="28" t="n"/>
    </row>
    <row r="22">
      <c r="A22" s="25" t="n"/>
      <c r="B22" s="42" t="n"/>
      <c r="C22" s="25" t="n"/>
      <c r="D22" s="27">
        <f>IF($C22="","",IFERROR(VLOOKUP($C22,'Apparatuurregister'!$A$4:$M$103,2,FALSE),"Onbekend apparaat"))</f>
        <v/>
      </c>
      <c r="E22" s="27">
        <f>IF($C22="","",IFERROR(VLOOKUP($C22,'Apparatuurregister'!$A$4:$M$103,5,FALSE),""))</f>
        <v/>
      </c>
      <c r="F22" s="27">
        <f>IF($C22="","",IFERROR(VLOOKUP($C22,'Apparatuurregister'!$A$4:$M$103,6,FALSE),""))</f>
        <v/>
      </c>
      <c r="G22" s="25" t="n"/>
      <c r="H22" s="28" t="n"/>
      <c r="I22" s="25" t="n"/>
      <c r="J22" s="25" t="n"/>
      <c r="K22" s="25" t="n"/>
      <c r="L22" s="43" t="n"/>
      <c r="M22" s="30" t="n"/>
      <c r="N22" s="31">
        <f>IF($A22="","",IFERROR(($L22*'Dashboard'!$B$12+$M22)*(1+'Dashboard'!$D$12),0))</f>
        <v/>
      </c>
      <c r="O22" s="44">
        <f>IF($A22="","",IFERROR($B22+VLOOKUP($C22,'Apparatuurregister'!$A$4:$M$103,9,FALSE),""))</f>
        <v/>
      </c>
      <c r="P22" s="27">
        <f>IF($A22="","",IFERROR(IF($O22="","Onbekend",IF($O22&lt;TODAY(),"Open",IF($O22&lt;=TODAY()+30,"Binnenkort","Gepland"))),"Onbekend"))</f>
        <v/>
      </c>
      <c r="Q22" s="28" t="n"/>
    </row>
    <row r="23">
      <c r="A23" s="25" t="n"/>
      <c r="B23" s="42" t="n"/>
      <c r="C23" s="25" t="n"/>
      <c r="D23" s="27">
        <f>IF($C23="","",IFERROR(VLOOKUP($C23,'Apparatuurregister'!$A$4:$M$103,2,FALSE),"Onbekend apparaat"))</f>
        <v/>
      </c>
      <c r="E23" s="27">
        <f>IF($C23="","",IFERROR(VLOOKUP($C23,'Apparatuurregister'!$A$4:$M$103,5,FALSE),""))</f>
        <v/>
      </c>
      <c r="F23" s="27">
        <f>IF($C23="","",IFERROR(VLOOKUP($C23,'Apparatuurregister'!$A$4:$M$103,6,FALSE),""))</f>
        <v/>
      </c>
      <c r="G23" s="25" t="n"/>
      <c r="H23" s="28" t="n"/>
      <c r="I23" s="25" t="n"/>
      <c r="J23" s="25" t="n"/>
      <c r="K23" s="25" t="n"/>
      <c r="L23" s="43" t="n"/>
      <c r="M23" s="30" t="n"/>
      <c r="N23" s="31">
        <f>IF($A23="","",IFERROR(($L23*'Dashboard'!$B$12+$M23)*(1+'Dashboard'!$D$12),0))</f>
        <v/>
      </c>
      <c r="O23" s="44">
        <f>IF($A23="","",IFERROR($B23+VLOOKUP($C23,'Apparatuurregister'!$A$4:$M$103,9,FALSE),""))</f>
        <v/>
      </c>
      <c r="P23" s="27">
        <f>IF($A23="","",IFERROR(IF($O23="","Onbekend",IF($O23&lt;TODAY(),"Open",IF($O23&lt;=TODAY()+30,"Binnenkort","Gepland"))),"Onbekend"))</f>
        <v/>
      </c>
      <c r="Q23" s="28" t="n"/>
    </row>
    <row r="24">
      <c r="A24" s="25" t="n"/>
      <c r="B24" s="42" t="n"/>
      <c r="C24" s="25" t="n"/>
      <c r="D24" s="27">
        <f>IF($C24="","",IFERROR(VLOOKUP($C24,'Apparatuurregister'!$A$4:$M$103,2,FALSE),"Onbekend apparaat"))</f>
        <v/>
      </c>
      <c r="E24" s="27">
        <f>IF($C24="","",IFERROR(VLOOKUP($C24,'Apparatuurregister'!$A$4:$M$103,5,FALSE),""))</f>
        <v/>
      </c>
      <c r="F24" s="27">
        <f>IF($C24="","",IFERROR(VLOOKUP($C24,'Apparatuurregister'!$A$4:$M$103,6,FALSE),""))</f>
        <v/>
      </c>
      <c r="G24" s="25" t="n"/>
      <c r="H24" s="28" t="n"/>
      <c r="I24" s="25" t="n"/>
      <c r="J24" s="25" t="n"/>
      <c r="K24" s="25" t="n"/>
      <c r="L24" s="43" t="n"/>
      <c r="M24" s="30" t="n"/>
      <c r="N24" s="31">
        <f>IF($A24="","",IFERROR(($L24*'Dashboard'!$B$12+$M24)*(1+'Dashboard'!$D$12),0))</f>
        <v/>
      </c>
      <c r="O24" s="44">
        <f>IF($A24="","",IFERROR($B24+VLOOKUP($C24,'Apparatuurregister'!$A$4:$M$103,9,FALSE),""))</f>
        <v/>
      </c>
      <c r="P24" s="27">
        <f>IF($A24="","",IFERROR(IF($O24="","Onbekend",IF($O24&lt;TODAY(),"Open",IF($O24&lt;=TODAY()+30,"Binnenkort","Gepland"))),"Onbekend"))</f>
        <v/>
      </c>
      <c r="Q24" s="28" t="n"/>
    </row>
    <row r="25">
      <c r="A25" s="25" t="n"/>
      <c r="B25" s="42" t="n"/>
      <c r="C25" s="25" t="n"/>
      <c r="D25" s="27">
        <f>IF($C25="","",IFERROR(VLOOKUP($C25,'Apparatuurregister'!$A$4:$M$103,2,FALSE),"Onbekend apparaat"))</f>
        <v/>
      </c>
      <c r="E25" s="27">
        <f>IF($C25="","",IFERROR(VLOOKUP($C25,'Apparatuurregister'!$A$4:$M$103,5,FALSE),""))</f>
        <v/>
      </c>
      <c r="F25" s="27">
        <f>IF($C25="","",IFERROR(VLOOKUP($C25,'Apparatuurregister'!$A$4:$M$103,6,FALSE),""))</f>
        <v/>
      </c>
      <c r="G25" s="25" t="n"/>
      <c r="H25" s="28" t="n"/>
      <c r="I25" s="25" t="n"/>
      <c r="J25" s="25" t="n"/>
      <c r="K25" s="25" t="n"/>
      <c r="L25" s="43" t="n"/>
      <c r="M25" s="30" t="n"/>
      <c r="N25" s="31">
        <f>IF($A25="","",IFERROR(($L25*'Dashboard'!$B$12+$M25)*(1+'Dashboard'!$D$12),0))</f>
        <v/>
      </c>
      <c r="O25" s="44">
        <f>IF($A25="","",IFERROR($B25+VLOOKUP($C25,'Apparatuurregister'!$A$4:$M$103,9,FALSE),""))</f>
        <v/>
      </c>
      <c r="P25" s="27">
        <f>IF($A25="","",IFERROR(IF($O25="","Onbekend",IF($O25&lt;TODAY(),"Open",IF($O25&lt;=TODAY()+30,"Binnenkort","Gepland"))),"Onbekend"))</f>
        <v/>
      </c>
      <c r="Q25" s="28" t="n"/>
    </row>
    <row r="26">
      <c r="A26" s="25" t="n"/>
      <c r="B26" s="42" t="n"/>
      <c r="C26" s="25" t="n"/>
      <c r="D26" s="27">
        <f>IF($C26="","",IFERROR(VLOOKUP($C26,'Apparatuurregister'!$A$4:$M$103,2,FALSE),"Onbekend apparaat"))</f>
        <v/>
      </c>
      <c r="E26" s="27">
        <f>IF($C26="","",IFERROR(VLOOKUP($C26,'Apparatuurregister'!$A$4:$M$103,5,FALSE),""))</f>
        <v/>
      </c>
      <c r="F26" s="27">
        <f>IF($C26="","",IFERROR(VLOOKUP($C26,'Apparatuurregister'!$A$4:$M$103,6,FALSE),""))</f>
        <v/>
      </c>
      <c r="G26" s="25" t="n"/>
      <c r="H26" s="28" t="n"/>
      <c r="I26" s="25" t="n"/>
      <c r="J26" s="25" t="n"/>
      <c r="K26" s="25" t="n"/>
      <c r="L26" s="43" t="n"/>
      <c r="M26" s="30" t="n"/>
      <c r="N26" s="31">
        <f>IF($A26="","",IFERROR(($L26*'Dashboard'!$B$12+$M26)*(1+'Dashboard'!$D$12),0))</f>
        <v/>
      </c>
      <c r="O26" s="44">
        <f>IF($A26="","",IFERROR($B26+VLOOKUP($C26,'Apparatuurregister'!$A$4:$M$103,9,FALSE),""))</f>
        <v/>
      </c>
      <c r="P26" s="27">
        <f>IF($A26="","",IFERROR(IF($O26="","Onbekend",IF($O26&lt;TODAY(),"Open",IF($O26&lt;=TODAY()+30,"Binnenkort","Gepland"))),"Onbekend"))</f>
        <v/>
      </c>
      <c r="Q26" s="28" t="n"/>
    </row>
    <row r="27">
      <c r="A27" s="25" t="n"/>
      <c r="B27" s="42" t="n"/>
      <c r="C27" s="25" t="n"/>
      <c r="D27" s="27">
        <f>IF($C27="","",IFERROR(VLOOKUP($C27,'Apparatuurregister'!$A$4:$M$103,2,FALSE),"Onbekend apparaat"))</f>
        <v/>
      </c>
      <c r="E27" s="27">
        <f>IF($C27="","",IFERROR(VLOOKUP($C27,'Apparatuurregister'!$A$4:$M$103,5,FALSE),""))</f>
        <v/>
      </c>
      <c r="F27" s="27">
        <f>IF($C27="","",IFERROR(VLOOKUP($C27,'Apparatuurregister'!$A$4:$M$103,6,FALSE),""))</f>
        <v/>
      </c>
      <c r="G27" s="25" t="n"/>
      <c r="H27" s="28" t="n"/>
      <c r="I27" s="25" t="n"/>
      <c r="J27" s="25" t="n"/>
      <c r="K27" s="25" t="n"/>
      <c r="L27" s="43" t="n"/>
      <c r="M27" s="30" t="n"/>
      <c r="N27" s="31">
        <f>IF($A27="","",IFERROR(($L27*'Dashboard'!$B$12+$M27)*(1+'Dashboard'!$D$12),0))</f>
        <v/>
      </c>
      <c r="O27" s="44">
        <f>IF($A27="","",IFERROR($B27+VLOOKUP($C27,'Apparatuurregister'!$A$4:$M$103,9,FALSE),""))</f>
        <v/>
      </c>
      <c r="P27" s="27">
        <f>IF($A27="","",IFERROR(IF($O27="","Onbekend",IF($O27&lt;TODAY(),"Open",IF($O27&lt;=TODAY()+30,"Binnenkort","Gepland"))),"Onbekend"))</f>
        <v/>
      </c>
      <c r="Q27" s="28" t="n"/>
    </row>
    <row r="28">
      <c r="A28" s="25" t="n"/>
      <c r="B28" s="42" t="n"/>
      <c r="C28" s="25" t="n"/>
      <c r="D28" s="27">
        <f>IF($C28="","",IFERROR(VLOOKUP($C28,'Apparatuurregister'!$A$4:$M$103,2,FALSE),"Onbekend apparaat"))</f>
        <v/>
      </c>
      <c r="E28" s="27">
        <f>IF($C28="","",IFERROR(VLOOKUP($C28,'Apparatuurregister'!$A$4:$M$103,5,FALSE),""))</f>
        <v/>
      </c>
      <c r="F28" s="27">
        <f>IF($C28="","",IFERROR(VLOOKUP($C28,'Apparatuurregister'!$A$4:$M$103,6,FALSE),""))</f>
        <v/>
      </c>
      <c r="G28" s="25" t="n"/>
      <c r="H28" s="28" t="n"/>
      <c r="I28" s="25" t="n"/>
      <c r="J28" s="25" t="n"/>
      <c r="K28" s="25" t="n"/>
      <c r="L28" s="43" t="n"/>
      <c r="M28" s="30" t="n"/>
      <c r="N28" s="31">
        <f>IF($A28="","",IFERROR(($L28*'Dashboard'!$B$12+$M28)*(1+'Dashboard'!$D$12),0))</f>
        <v/>
      </c>
      <c r="O28" s="44">
        <f>IF($A28="","",IFERROR($B28+VLOOKUP($C28,'Apparatuurregister'!$A$4:$M$103,9,FALSE),""))</f>
        <v/>
      </c>
      <c r="P28" s="27">
        <f>IF($A28="","",IFERROR(IF($O28="","Onbekend",IF($O28&lt;TODAY(),"Open",IF($O28&lt;=TODAY()+30,"Binnenkort","Gepland"))),"Onbekend"))</f>
        <v/>
      </c>
      <c r="Q28" s="28" t="n"/>
    </row>
    <row r="29">
      <c r="A29" s="25" t="n"/>
      <c r="B29" s="42" t="n"/>
      <c r="C29" s="25" t="n"/>
      <c r="D29" s="27">
        <f>IF($C29="","",IFERROR(VLOOKUP($C29,'Apparatuurregister'!$A$4:$M$103,2,FALSE),"Onbekend apparaat"))</f>
        <v/>
      </c>
      <c r="E29" s="27">
        <f>IF($C29="","",IFERROR(VLOOKUP($C29,'Apparatuurregister'!$A$4:$M$103,5,FALSE),""))</f>
        <v/>
      </c>
      <c r="F29" s="27">
        <f>IF($C29="","",IFERROR(VLOOKUP($C29,'Apparatuurregister'!$A$4:$M$103,6,FALSE),""))</f>
        <v/>
      </c>
      <c r="G29" s="25" t="n"/>
      <c r="H29" s="28" t="n"/>
      <c r="I29" s="25" t="n"/>
      <c r="J29" s="25" t="n"/>
      <c r="K29" s="25" t="n"/>
      <c r="L29" s="43" t="n"/>
      <c r="M29" s="30" t="n"/>
      <c r="N29" s="31">
        <f>IF($A29="","",IFERROR(($L29*'Dashboard'!$B$12+$M29)*(1+'Dashboard'!$D$12),0))</f>
        <v/>
      </c>
      <c r="O29" s="44">
        <f>IF($A29="","",IFERROR($B29+VLOOKUP($C29,'Apparatuurregister'!$A$4:$M$103,9,FALSE),""))</f>
        <v/>
      </c>
      <c r="P29" s="27">
        <f>IF($A29="","",IFERROR(IF($O29="","Onbekend",IF($O29&lt;TODAY(),"Open",IF($O29&lt;=TODAY()+30,"Binnenkort","Gepland"))),"Onbekend"))</f>
        <v/>
      </c>
      <c r="Q29" s="28" t="n"/>
    </row>
    <row r="30">
      <c r="A30" s="25" t="n"/>
      <c r="B30" s="42" t="n"/>
      <c r="C30" s="25" t="n"/>
      <c r="D30" s="27">
        <f>IF($C30="","",IFERROR(VLOOKUP($C30,'Apparatuurregister'!$A$4:$M$103,2,FALSE),"Onbekend apparaat"))</f>
        <v/>
      </c>
      <c r="E30" s="27">
        <f>IF($C30="","",IFERROR(VLOOKUP($C30,'Apparatuurregister'!$A$4:$M$103,5,FALSE),""))</f>
        <v/>
      </c>
      <c r="F30" s="27">
        <f>IF($C30="","",IFERROR(VLOOKUP($C30,'Apparatuurregister'!$A$4:$M$103,6,FALSE),""))</f>
        <v/>
      </c>
      <c r="G30" s="25" t="n"/>
      <c r="H30" s="28" t="n"/>
      <c r="I30" s="25" t="n"/>
      <c r="J30" s="25" t="n"/>
      <c r="K30" s="25" t="n"/>
      <c r="L30" s="43" t="n"/>
      <c r="M30" s="30" t="n"/>
      <c r="N30" s="31">
        <f>IF($A30="","",IFERROR(($L30*'Dashboard'!$B$12+$M30)*(1+'Dashboard'!$D$12),0))</f>
        <v/>
      </c>
      <c r="O30" s="44">
        <f>IF($A30="","",IFERROR($B30+VLOOKUP($C30,'Apparatuurregister'!$A$4:$M$103,9,FALSE),""))</f>
        <v/>
      </c>
      <c r="P30" s="27">
        <f>IF($A30="","",IFERROR(IF($O30="","Onbekend",IF($O30&lt;TODAY(),"Open",IF($O30&lt;=TODAY()+30,"Binnenkort","Gepland"))),"Onbekend"))</f>
        <v/>
      </c>
      <c r="Q30" s="28" t="n"/>
    </row>
    <row r="31">
      <c r="A31" s="25" t="n"/>
      <c r="B31" s="42" t="n"/>
      <c r="C31" s="25" t="n"/>
      <c r="D31" s="27">
        <f>IF($C31="","",IFERROR(VLOOKUP($C31,'Apparatuurregister'!$A$4:$M$103,2,FALSE),"Onbekend apparaat"))</f>
        <v/>
      </c>
      <c r="E31" s="27">
        <f>IF($C31="","",IFERROR(VLOOKUP($C31,'Apparatuurregister'!$A$4:$M$103,5,FALSE),""))</f>
        <v/>
      </c>
      <c r="F31" s="27">
        <f>IF($C31="","",IFERROR(VLOOKUP($C31,'Apparatuurregister'!$A$4:$M$103,6,FALSE),""))</f>
        <v/>
      </c>
      <c r="G31" s="25" t="n"/>
      <c r="H31" s="28" t="n"/>
      <c r="I31" s="25" t="n"/>
      <c r="J31" s="25" t="n"/>
      <c r="K31" s="25" t="n"/>
      <c r="L31" s="43" t="n"/>
      <c r="M31" s="30" t="n"/>
      <c r="N31" s="31">
        <f>IF($A31="","",IFERROR(($L31*'Dashboard'!$B$12+$M31)*(1+'Dashboard'!$D$12),0))</f>
        <v/>
      </c>
      <c r="O31" s="44">
        <f>IF($A31="","",IFERROR($B31+VLOOKUP($C31,'Apparatuurregister'!$A$4:$M$103,9,FALSE),""))</f>
        <v/>
      </c>
      <c r="P31" s="27">
        <f>IF($A31="","",IFERROR(IF($O31="","Onbekend",IF($O31&lt;TODAY(),"Open",IF($O31&lt;=TODAY()+30,"Binnenkort","Gepland"))),"Onbekend"))</f>
        <v/>
      </c>
      <c r="Q31" s="28" t="n"/>
    </row>
    <row r="32">
      <c r="A32" s="25" t="n"/>
      <c r="B32" s="42" t="n"/>
      <c r="C32" s="25" t="n"/>
      <c r="D32" s="27">
        <f>IF($C32="","",IFERROR(VLOOKUP($C32,'Apparatuurregister'!$A$4:$M$103,2,FALSE),"Onbekend apparaat"))</f>
        <v/>
      </c>
      <c r="E32" s="27">
        <f>IF($C32="","",IFERROR(VLOOKUP($C32,'Apparatuurregister'!$A$4:$M$103,5,FALSE),""))</f>
        <v/>
      </c>
      <c r="F32" s="27">
        <f>IF($C32="","",IFERROR(VLOOKUP($C32,'Apparatuurregister'!$A$4:$M$103,6,FALSE),""))</f>
        <v/>
      </c>
      <c r="G32" s="25" t="n"/>
      <c r="H32" s="28" t="n"/>
      <c r="I32" s="25" t="n"/>
      <c r="J32" s="25" t="n"/>
      <c r="K32" s="25" t="n"/>
      <c r="L32" s="43" t="n"/>
      <c r="M32" s="30" t="n"/>
      <c r="N32" s="31">
        <f>IF($A32="","",IFERROR(($L32*'Dashboard'!$B$12+$M32)*(1+'Dashboard'!$D$12),0))</f>
        <v/>
      </c>
      <c r="O32" s="44">
        <f>IF($A32="","",IFERROR($B32+VLOOKUP($C32,'Apparatuurregister'!$A$4:$M$103,9,FALSE),""))</f>
        <v/>
      </c>
      <c r="P32" s="27">
        <f>IF($A32="","",IFERROR(IF($O32="","Onbekend",IF($O32&lt;TODAY(),"Open",IF($O32&lt;=TODAY()+30,"Binnenkort","Gepland"))),"Onbekend"))</f>
        <v/>
      </c>
      <c r="Q32" s="28" t="n"/>
    </row>
    <row r="33">
      <c r="A33" s="25" t="n"/>
      <c r="B33" s="42" t="n"/>
      <c r="C33" s="25" t="n"/>
      <c r="D33" s="27">
        <f>IF($C33="","",IFERROR(VLOOKUP($C33,'Apparatuurregister'!$A$4:$M$103,2,FALSE),"Onbekend apparaat"))</f>
        <v/>
      </c>
      <c r="E33" s="27">
        <f>IF($C33="","",IFERROR(VLOOKUP($C33,'Apparatuurregister'!$A$4:$M$103,5,FALSE),""))</f>
        <v/>
      </c>
      <c r="F33" s="27">
        <f>IF($C33="","",IFERROR(VLOOKUP($C33,'Apparatuurregister'!$A$4:$M$103,6,FALSE),""))</f>
        <v/>
      </c>
      <c r="G33" s="25" t="n"/>
      <c r="H33" s="28" t="n"/>
      <c r="I33" s="25" t="n"/>
      <c r="J33" s="25" t="n"/>
      <c r="K33" s="25" t="n"/>
      <c r="L33" s="43" t="n"/>
      <c r="M33" s="30" t="n"/>
      <c r="N33" s="31">
        <f>IF($A33="","",IFERROR(($L33*'Dashboard'!$B$12+$M33)*(1+'Dashboard'!$D$12),0))</f>
        <v/>
      </c>
      <c r="O33" s="44">
        <f>IF($A33="","",IFERROR($B33+VLOOKUP($C33,'Apparatuurregister'!$A$4:$M$103,9,FALSE),""))</f>
        <v/>
      </c>
      <c r="P33" s="27">
        <f>IF($A33="","",IFERROR(IF($O33="","Onbekend",IF($O33&lt;TODAY(),"Open",IF($O33&lt;=TODAY()+30,"Binnenkort","Gepland"))),"Onbekend"))</f>
        <v/>
      </c>
      <c r="Q33" s="28" t="n"/>
    </row>
    <row r="34">
      <c r="A34" s="25" t="n"/>
      <c r="B34" s="42" t="n"/>
      <c r="C34" s="25" t="n"/>
      <c r="D34" s="27">
        <f>IF($C34="","",IFERROR(VLOOKUP($C34,'Apparatuurregister'!$A$4:$M$103,2,FALSE),"Onbekend apparaat"))</f>
        <v/>
      </c>
      <c r="E34" s="27">
        <f>IF($C34="","",IFERROR(VLOOKUP($C34,'Apparatuurregister'!$A$4:$M$103,5,FALSE),""))</f>
        <v/>
      </c>
      <c r="F34" s="27">
        <f>IF($C34="","",IFERROR(VLOOKUP($C34,'Apparatuurregister'!$A$4:$M$103,6,FALSE),""))</f>
        <v/>
      </c>
      <c r="G34" s="25" t="n"/>
      <c r="H34" s="28" t="n"/>
      <c r="I34" s="25" t="n"/>
      <c r="J34" s="25" t="n"/>
      <c r="K34" s="25" t="n"/>
      <c r="L34" s="43" t="n"/>
      <c r="M34" s="30" t="n"/>
      <c r="N34" s="31">
        <f>IF($A34="","",IFERROR(($L34*'Dashboard'!$B$12+$M34)*(1+'Dashboard'!$D$12),0))</f>
        <v/>
      </c>
      <c r="O34" s="44">
        <f>IF($A34="","",IFERROR($B34+VLOOKUP($C34,'Apparatuurregister'!$A$4:$M$103,9,FALSE),""))</f>
        <v/>
      </c>
      <c r="P34" s="27">
        <f>IF($A34="","",IFERROR(IF($O34="","Onbekend",IF($O34&lt;TODAY(),"Open",IF($O34&lt;=TODAY()+30,"Binnenkort","Gepland"))),"Onbekend"))</f>
        <v/>
      </c>
      <c r="Q34" s="28" t="n"/>
    </row>
    <row r="35">
      <c r="A35" s="25" t="n"/>
      <c r="B35" s="42" t="n"/>
      <c r="C35" s="25" t="n"/>
      <c r="D35" s="27">
        <f>IF($C35="","",IFERROR(VLOOKUP($C35,'Apparatuurregister'!$A$4:$M$103,2,FALSE),"Onbekend apparaat"))</f>
        <v/>
      </c>
      <c r="E35" s="27">
        <f>IF($C35="","",IFERROR(VLOOKUP($C35,'Apparatuurregister'!$A$4:$M$103,5,FALSE),""))</f>
        <v/>
      </c>
      <c r="F35" s="27">
        <f>IF($C35="","",IFERROR(VLOOKUP($C35,'Apparatuurregister'!$A$4:$M$103,6,FALSE),""))</f>
        <v/>
      </c>
      <c r="G35" s="25" t="n"/>
      <c r="H35" s="28" t="n"/>
      <c r="I35" s="25" t="n"/>
      <c r="J35" s="25" t="n"/>
      <c r="K35" s="25" t="n"/>
      <c r="L35" s="43" t="n"/>
      <c r="M35" s="30" t="n"/>
      <c r="N35" s="31">
        <f>IF($A35="","",IFERROR(($L35*'Dashboard'!$B$12+$M35)*(1+'Dashboard'!$D$12),0))</f>
        <v/>
      </c>
      <c r="O35" s="44">
        <f>IF($A35="","",IFERROR($B35+VLOOKUP($C35,'Apparatuurregister'!$A$4:$M$103,9,FALSE),""))</f>
        <v/>
      </c>
      <c r="P35" s="27">
        <f>IF($A35="","",IFERROR(IF($O35="","Onbekend",IF($O35&lt;TODAY(),"Open",IF($O35&lt;=TODAY()+30,"Binnenkort","Gepland"))),"Onbekend"))</f>
        <v/>
      </c>
      <c r="Q35" s="28" t="n"/>
    </row>
    <row r="36">
      <c r="A36" s="25" t="n"/>
      <c r="B36" s="42" t="n"/>
      <c r="C36" s="25" t="n"/>
      <c r="D36" s="27">
        <f>IF($C36="","",IFERROR(VLOOKUP($C36,'Apparatuurregister'!$A$4:$M$103,2,FALSE),"Onbekend apparaat"))</f>
        <v/>
      </c>
      <c r="E36" s="27">
        <f>IF($C36="","",IFERROR(VLOOKUP($C36,'Apparatuurregister'!$A$4:$M$103,5,FALSE),""))</f>
        <v/>
      </c>
      <c r="F36" s="27">
        <f>IF($C36="","",IFERROR(VLOOKUP($C36,'Apparatuurregister'!$A$4:$M$103,6,FALSE),""))</f>
        <v/>
      </c>
      <c r="G36" s="25" t="n"/>
      <c r="H36" s="28" t="n"/>
      <c r="I36" s="25" t="n"/>
      <c r="J36" s="25" t="n"/>
      <c r="K36" s="25" t="n"/>
      <c r="L36" s="43" t="n"/>
      <c r="M36" s="30" t="n"/>
      <c r="N36" s="31">
        <f>IF($A36="","",IFERROR(($L36*'Dashboard'!$B$12+$M36)*(1+'Dashboard'!$D$12),0))</f>
        <v/>
      </c>
      <c r="O36" s="44">
        <f>IF($A36="","",IFERROR($B36+VLOOKUP($C36,'Apparatuurregister'!$A$4:$M$103,9,FALSE),""))</f>
        <v/>
      </c>
      <c r="P36" s="27">
        <f>IF($A36="","",IFERROR(IF($O36="","Onbekend",IF($O36&lt;TODAY(),"Open",IF($O36&lt;=TODAY()+30,"Binnenkort","Gepland"))),"Onbekend"))</f>
        <v/>
      </c>
      <c r="Q36" s="28" t="n"/>
    </row>
    <row r="37">
      <c r="A37" s="25" t="n"/>
      <c r="B37" s="42" t="n"/>
      <c r="C37" s="25" t="n"/>
      <c r="D37" s="27">
        <f>IF($C37="","",IFERROR(VLOOKUP($C37,'Apparatuurregister'!$A$4:$M$103,2,FALSE),"Onbekend apparaat"))</f>
        <v/>
      </c>
      <c r="E37" s="27">
        <f>IF($C37="","",IFERROR(VLOOKUP($C37,'Apparatuurregister'!$A$4:$M$103,5,FALSE),""))</f>
        <v/>
      </c>
      <c r="F37" s="27">
        <f>IF($C37="","",IFERROR(VLOOKUP($C37,'Apparatuurregister'!$A$4:$M$103,6,FALSE),""))</f>
        <v/>
      </c>
      <c r="G37" s="25" t="n"/>
      <c r="H37" s="28" t="n"/>
      <c r="I37" s="25" t="n"/>
      <c r="J37" s="25" t="n"/>
      <c r="K37" s="25" t="n"/>
      <c r="L37" s="43" t="n"/>
      <c r="M37" s="30" t="n"/>
      <c r="N37" s="31">
        <f>IF($A37="","",IFERROR(($L37*'Dashboard'!$B$12+$M37)*(1+'Dashboard'!$D$12),0))</f>
        <v/>
      </c>
      <c r="O37" s="44">
        <f>IF($A37="","",IFERROR($B37+VLOOKUP($C37,'Apparatuurregister'!$A$4:$M$103,9,FALSE),""))</f>
        <v/>
      </c>
      <c r="P37" s="27">
        <f>IF($A37="","",IFERROR(IF($O37="","Onbekend",IF($O37&lt;TODAY(),"Open",IF($O37&lt;=TODAY()+30,"Binnenkort","Gepland"))),"Onbekend"))</f>
        <v/>
      </c>
      <c r="Q37" s="28" t="n"/>
    </row>
    <row r="38">
      <c r="A38" s="25" t="n"/>
      <c r="B38" s="42" t="n"/>
      <c r="C38" s="25" t="n"/>
      <c r="D38" s="27">
        <f>IF($C38="","",IFERROR(VLOOKUP($C38,'Apparatuurregister'!$A$4:$M$103,2,FALSE),"Onbekend apparaat"))</f>
        <v/>
      </c>
      <c r="E38" s="27">
        <f>IF($C38="","",IFERROR(VLOOKUP($C38,'Apparatuurregister'!$A$4:$M$103,5,FALSE),""))</f>
        <v/>
      </c>
      <c r="F38" s="27">
        <f>IF($C38="","",IFERROR(VLOOKUP($C38,'Apparatuurregister'!$A$4:$M$103,6,FALSE),""))</f>
        <v/>
      </c>
      <c r="G38" s="25" t="n"/>
      <c r="H38" s="28" t="n"/>
      <c r="I38" s="25" t="n"/>
      <c r="J38" s="25" t="n"/>
      <c r="K38" s="25" t="n"/>
      <c r="L38" s="43" t="n"/>
      <c r="M38" s="30" t="n"/>
      <c r="N38" s="31">
        <f>IF($A38="","",IFERROR(($L38*'Dashboard'!$B$12+$M38)*(1+'Dashboard'!$D$12),0))</f>
        <v/>
      </c>
      <c r="O38" s="44">
        <f>IF($A38="","",IFERROR($B38+VLOOKUP($C38,'Apparatuurregister'!$A$4:$M$103,9,FALSE),""))</f>
        <v/>
      </c>
      <c r="P38" s="27">
        <f>IF($A38="","",IFERROR(IF($O38="","Onbekend",IF($O38&lt;TODAY(),"Open",IF($O38&lt;=TODAY()+30,"Binnenkort","Gepland"))),"Onbekend"))</f>
        <v/>
      </c>
      <c r="Q38" s="28" t="n"/>
    </row>
    <row r="39">
      <c r="A39" s="25" t="n"/>
      <c r="B39" s="42" t="n"/>
      <c r="C39" s="25" t="n"/>
      <c r="D39" s="27">
        <f>IF($C39="","",IFERROR(VLOOKUP($C39,'Apparatuurregister'!$A$4:$M$103,2,FALSE),"Onbekend apparaat"))</f>
        <v/>
      </c>
      <c r="E39" s="27">
        <f>IF($C39="","",IFERROR(VLOOKUP($C39,'Apparatuurregister'!$A$4:$M$103,5,FALSE),""))</f>
        <v/>
      </c>
      <c r="F39" s="27">
        <f>IF($C39="","",IFERROR(VLOOKUP($C39,'Apparatuurregister'!$A$4:$M$103,6,FALSE),""))</f>
        <v/>
      </c>
      <c r="G39" s="25" t="n"/>
      <c r="H39" s="28" t="n"/>
      <c r="I39" s="25" t="n"/>
      <c r="J39" s="25" t="n"/>
      <c r="K39" s="25" t="n"/>
      <c r="L39" s="43" t="n"/>
      <c r="M39" s="30" t="n"/>
      <c r="N39" s="31">
        <f>IF($A39="","",IFERROR(($L39*'Dashboard'!$B$12+$M39)*(1+'Dashboard'!$D$12),0))</f>
        <v/>
      </c>
      <c r="O39" s="44">
        <f>IF($A39="","",IFERROR($B39+VLOOKUP($C39,'Apparatuurregister'!$A$4:$M$103,9,FALSE),""))</f>
        <v/>
      </c>
      <c r="P39" s="27">
        <f>IF($A39="","",IFERROR(IF($O39="","Onbekend",IF($O39&lt;TODAY(),"Open",IF($O39&lt;=TODAY()+30,"Binnenkort","Gepland"))),"Onbekend"))</f>
        <v/>
      </c>
      <c r="Q39" s="28" t="n"/>
    </row>
    <row r="40">
      <c r="A40" s="25" t="n"/>
      <c r="B40" s="42" t="n"/>
      <c r="C40" s="25" t="n"/>
      <c r="D40" s="27">
        <f>IF($C40="","",IFERROR(VLOOKUP($C40,'Apparatuurregister'!$A$4:$M$103,2,FALSE),"Onbekend apparaat"))</f>
        <v/>
      </c>
      <c r="E40" s="27">
        <f>IF($C40="","",IFERROR(VLOOKUP($C40,'Apparatuurregister'!$A$4:$M$103,5,FALSE),""))</f>
        <v/>
      </c>
      <c r="F40" s="27">
        <f>IF($C40="","",IFERROR(VLOOKUP($C40,'Apparatuurregister'!$A$4:$M$103,6,FALSE),""))</f>
        <v/>
      </c>
      <c r="G40" s="25" t="n"/>
      <c r="H40" s="28" t="n"/>
      <c r="I40" s="25" t="n"/>
      <c r="J40" s="25" t="n"/>
      <c r="K40" s="25" t="n"/>
      <c r="L40" s="43" t="n"/>
      <c r="M40" s="30" t="n"/>
      <c r="N40" s="31">
        <f>IF($A40="","",IFERROR(($L40*'Dashboard'!$B$12+$M40)*(1+'Dashboard'!$D$12),0))</f>
        <v/>
      </c>
      <c r="O40" s="44">
        <f>IF($A40="","",IFERROR($B40+VLOOKUP($C40,'Apparatuurregister'!$A$4:$M$103,9,FALSE),""))</f>
        <v/>
      </c>
      <c r="P40" s="27">
        <f>IF($A40="","",IFERROR(IF($O40="","Onbekend",IF($O40&lt;TODAY(),"Open",IF($O40&lt;=TODAY()+30,"Binnenkort","Gepland"))),"Onbekend"))</f>
        <v/>
      </c>
      <c r="Q40" s="28" t="n"/>
    </row>
    <row r="41">
      <c r="A41" s="25" t="n"/>
      <c r="B41" s="42" t="n"/>
      <c r="C41" s="25" t="n"/>
      <c r="D41" s="27">
        <f>IF($C41="","",IFERROR(VLOOKUP($C41,'Apparatuurregister'!$A$4:$M$103,2,FALSE),"Onbekend apparaat"))</f>
        <v/>
      </c>
      <c r="E41" s="27">
        <f>IF($C41="","",IFERROR(VLOOKUP($C41,'Apparatuurregister'!$A$4:$M$103,5,FALSE),""))</f>
        <v/>
      </c>
      <c r="F41" s="27">
        <f>IF($C41="","",IFERROR(VLOOKUP($C41,'Apparatuurregister'!$A$4:$M$103,6,FALSE),""))</f>
        <v/>
      </c>
      <c r="G41" s="25" t="n"/>
      <c r="H41" s="28" t="n"/>
      <c r="I41" s="25" t="n"/>
      <c r="J41" s="25" t="n"/>
      <c r="K41" s="25" t="n"/>
      <c r="L41" s="43" t="n"/>
      <c r="M41" s="30" t="n"/>
      <c r="N41" s="31">
        <f>IF($A41="","",IFERROR(($L41*'Dashboard'!$B$12+$M41)*(1+'Dashboard'!$D$12),0))</f>
        <v/>
      </c>
      <c r="O41" s="44">
        <f>IF($A41="","",IFERROR($B41+VLOOKUP($C41,'Apparatuurregister'!$A$4:$M$103,9,FALSE),""))</f>
        <v/>
      </c>
      <c r="P41" s="27">
        <f>IF($A41="","",IFERROR(IF($O41="","Onbekend",IF($O41&lt;TODAY(),"Open",IF($O41&lt;=TODAY()+30,"Binnenkort","Gepland"))),"Onbekend"))</f>
        <v/>
      </c>
      <c r="Q41" s="28" t="n"/>
    </row>
    <row r="42">
      <c r="A42" s="25" t="n"/>
      <c r="B42" s="42" t="n"/>
      <c r="C42" s="25" t="n"/>
      <c r="D42" s="27">
        <f>IF($C42="","",IFERROR(VLOOKUP($C42,'Apparatuurregister'!$A$4:$M$103,2,FALSE),"Onbekend apparaat"))</f>
        <v/>
      </c>
      <c r="E42" s="27">
        <f>IF($C42="","",IFERROR(VLOOKUP($C42,'Apparatuurregister'!$A$4:$M$103,5,FALSE),""))</f>
        <v/>
      </c>
      <c r="F42" s="27">
        <f>IF($C42="","",IFERROR(VLOOKUP($C42,'Apparatuurregister'!$A$4:$M$103,6,FALSE),""))</f>
        <v/>
      </c>
      <c r="G42" s="25" t="n"/>
      <c r="H42" s="28" t="n"/>
      <c r="I42" s="25" t="n"/>
      <c r="J42" s="25" t="n"/>
      <c r="K42" s="25" t="n"/>
      <c r="L42" s="43" t="n"/>
      <c r="M42" s="30" t="n"/>
      <c r="N42" s="31">
        <f>IF($A42="","",IFERROR(($L42*'Dashboard'!$B$12+$M42)*(1+'Dashboard'!$D$12),0))</f>
        <v/>
      </c>
      <c r="O42" s="44">
        <f>IF($A42="","",IFERROR($B42+VLOOKUP($C42,'Apparatuurregister'!$A$4:$M$103,9,FALSE),""))</f>
        <v/>
      </c>
      <c r="P42" s="27">
        <f>IF($A42="","",IFERROR(IF($O42="","Onbekend",IF($O42&lt;TODAY(),"Open",IF($O42&lt;=TODAY()+30,"Binnenkort","Gepland"))),"Onbekend"))</f>
        <v/>
      </c>
      <c r="Q42" s="28" t="n"/>
    </row>
    <row r="43">
      <c r="A43" s="25" t="n"/>
      <c r="B43" s="42" t="n"/>
      <c r="C43" s="25" t="n"/>
      <c r="D43" s="27">
        <f>IF($C43="","",IFERROR(VLOOKUP($C43,'Apparatuurregister'!$A$4:$M$103,2,FALSE),"Onbekend apparaat"))</f>
        <v/>
      </c>
      <c r="E43" s="27">
        <f>IF($C43="","",IFERROR(VLOOKUP($C43,'Apparatuurregister'!$A$4:$M$103,5,FALSE),""))</f>
        <v/>
      </c>
      <c r="F43" s="27">
        <f>IF($C43="","",IFERROR(VLOOKUP($C43,'Apparatuurregister'!$A$4:$M$103,6,FALSE),""))</f>
        <v/>
      </c>
      <c r="G43" s="25" t="n"/>
      <c r="H43" s="28" t="n"/>
      <c r="I43" s="25" t="n"/>
      <c r="J43" s="25" t="n"/>
      <c r="K43" s="25" t="n"/>
      <c r="L43" s="43" t="n"/>
      <c r="M43" s="30" t="n"/>
      <c r="N43" s="31">
        <f>IF($A43="","",IFERROR(($L43*'Dashboard'!$B$12+$M43)*(1+'Dashboard'!$D$12),0))</f>
        <v/>
      </c>
      <c r="O43" s="44">
        <f>IF($A43="","",IFERROR($B43+VLOOKUP($C43,'Apparatuurregister'!$A$4:$M$103,9,FALSE),""))</f>
        <v/>
      </c>
      <c r="P43" s="27">
        <f>IF($A43="","",IFERROR(IF($O43="","Onbekend",IF($O43&lt;TODAY(),"Open",IF($O43&lt;=TODAY()+30,"Binnenkort","Gepland"))),"Onbekend"))</f>
        <v/>
      </c>
      <c r="Q43" s="28" t="n"/>
    </row>
    <row r="44">
      <c r="A44" s="25" t="n"/>
      <c r="B44" s="42" t="n"/>
      <c r="C44" s="25" t="n"/>
      <c r="D44" s="27">
        <f>IF($C44="","",IFERROR(VLOOKUP($C44,'Apparatuurregister'!$A$4:$M$103,2,FALSE),"Onbekend apparaat"))</f>
        <v/>
      </c>
      <c r="E44" s="27">
        <f>IF($C44="","",IFERROR(VLOOKUP($C44,'Apparatuurregister'!$A$4:$M$103,5,FALSE),""))</f>
        <v/>
      </c>
      <c r="F44" s="27">
        <f>IF($C44="","",IFERROR(VLOOKUP($C44,'Apparatuurregister'!$A$4:$M$103,6,FALSE),""))</f>
        <v/>
      </c>
      <c r="G44" s="25" t="n"/>
      <c r="H44" s="28" t="n"/>
      <c r="I44" s="25" t="n"/>
      <c r="J44" s="25" t="n"/>
      <c r="K44" s="25" t="n"/>
      <c r="L44" s="43" t="n"/>
      <c r="M44" s="30" t="n"/>
      <c r="N44" s="31">
        <f>IF($A44="","",IFERROR(($L44*'Dashboard'!$B$12+$M44)*(1+'Dashboard'!$D$12),0))</f>
        <v/>
      </c>
      <c r="O44" s="44">
        <f>IF($A44="","",IFERROR($B44+VLOOKUP($C44,'Apparatuurregister'!$A$4:$M$103,9,FALSE),""))</f>
        <v/>
      </c>
      <c r="P44" s="27">
        <f>IF($A44="","",IFERROR(IF($O44="","Onbekend",IF($O44&lt;TODAY(),"Open",IF($O44&lt;=TODAY()+30,"Binnenkort","Gepland"))),"Onbekend"))</f>
        <v/>
      </c>
      <c r="Q44" s="28" t="n"/>
    </row>
    <row r="45">
      <c r="A45" s="25" t="n"/>
      <c r="B45" s="42" t="n"/>
      <c r="C45" s="25" t="n"/>
      <c r="D45" s="27">
        <f>IF($C45="","",IFERROR(VLOOKUP($C45,'Apparatuurregister'!$A$4:$M$103,2,FALSE),"Onbekend apparaat"))</f>
        <v/>
      </c>
      <c r="E45" s="27">
        <f>IF($C45="","",IFERROR(VLOOKUP($C45,'Apparatuurregister'!$A$4:$M$103,5,FALSE),""))</f>
        <v/>
      </c>
      <c r="F45" s="27">
        <f>IF($C45="","",IFERROR(VLOOKUP($C45,'Apparatuurregister'!$A$4:$M$103,6,FALSE),""))</f>
        <v/>
      </c>
      <c r="G45" s="25" t="n"/>
      <c r="H45" s="28" t="n"/>
      <c r="I45" s="25" t="n"/>
      <c r="J45" s="25" t="n"/>
      <c r="K45" s="25" t="n"/>
      <c r="L45" s="43" t="n"/>
      <c r="M45" s="30" t="n"/>
      <c r="N45" s="31">
        <f>IF($A45="","",IFERROR(($L45*'Dashboard'!$B$12+$M45)*(1+'Dashboard'!$D$12),0))</f>
        <v/>
      </c>
      <c r="O45" s="44">
        <f>IF($A45="","",IFERROR($B45+VLOOKUP($C45,'Apparatuurregister'!$A$4:$M$103,9,FALSE),""))</f>
        <v/>
      </c>
      <c r="P45" s="27">
        <f>IF($A45="","",IFERROR(IF($O45="","Onbekend",IF($O45&lt;TODAY(),"Open",IF($O45&lt;=TODAY()+30,"Binnenkort","Gepland"))),"Onbekend"))</f>
        <v/>
      </c>
      <c r="Q45" s="28" t="n"/>
    </row>
    <row r="46">
      <c r="A46" s="25" t="n"/>
      <c r="B46" s="42" t="n"/>
      <c r="C46" s="25" t="n"/>
      <c r="D46" s="27">
        <f>IF($C46="","",IFERROR(VLOOKUP($C46,'Apparatuurregister'!$A$4:$M$103,2,FALSE),"Onbekend apparaat"))</f>
        <v/>
      </c>
      <c r="E46" s="27">
        <f>IF($C46="","",IFERROR(VLOOKUP($C46,'Apparatuurregister'!$A$4:$M$103,5,FALSE),""))</f>
        <v/>
      </c>
      <c r="F46" s="27">
        <f>IF($C46="","",IFERROR(VLOOKUP($C46,'Apparatuurregister'!$A$4:$M$103,6,FALSE),""))</f>
        <v/>
      </c>
      <c r="G46" s="25" t="n"/>
      <c r="H46" s="28" t="n"/>
      <c r="I46" s="25" t="n"/>
      <c r="J46" s="25" t="n"/>
      <c r="K46" s="25" t="n"/>
      <c r="L46" s="43" t="n"/>
      <c r="M46" s="30" t="n"/>
      <c r="N46" s="31">
        <f>IF($A46="","",IFERROR(($L46*'Dashboard'!$B$12+$M46)*(1+'Dashboard'!$D$12),0))</f>
        <v/>
      </c>
      <c r="O46" s="44">
        <f>IF($A46="","",IFERROR($B46+VLOOKUP($C46,'Apparatuurregister'!$A$4:$M$103,9,FALSE),""))</f>
        <v/>
      </c>
      <c r="P46" s="27">
        <f>IF($A46="","",IFERROR(IF($O46="","Onbekend",IF($O46&lt;TODAY(),"Open",IF($O46&lt;=TODAY()+30,"Binnenkort","Gepland"))),"Onbekend"))</f>
        <v/>
      </c>
      <c r="Q46" s="28" t="n"/>
    </row>
    <row r="47">
      <c r="A47" s="25" t="n"/>
      <c r="B47" s="42" t="n"/>
      <c r="C47" s="25" t="n"/>
      <c r="D47" s="27">
        <f>IF($C47="","",IFERROR(VLOOKUP($C47,'Apparatuurregister'!$A$4:$M$103,2,FALSE),"Onbekend apparaat"))</f>
        <v/>
      </c>
      <c r="E47" s="27">
        <f>IF($C47="","",IFERROR(VLOOKUP($C47,'Apparatuurregister'!$A$4:$M$103,5,FALSE),""))</f>
        <v/>
      </c>
      <c r="F47" s="27">
        <f>IF($C47="","",IFERROR(VLOOKUP($C47,'Apparatuurregister'!$A$4:$M$103,6,FALSE),""))</f>
        <v/>
      </c>
      <c r="G47" s="25" t="n"/>
      <c r="H47" s="28" t="n"/>
      <c r="I47" s="25" t="n"/>
      <c r="J47" s="25" t="n"/>
      <c r="K47" s="25" t="n"/>
      <c r="L47" s="43" t="n"/>
      <c r="M47" s="30" t="n"/>
      <c r="N47" s="31">
        <f>IF($A47="","",IFERROR(($L47*'Dashboard'!$B$12+$M47)*(1+'Dashboard'!$D$12),0))</f>
        <v/>
      </c>
      <c r="O47" s="44">
        <f>IF($A47="","",IFERROR($B47+VLOOKUP($C47,'Apparatuurregister'!$A$4:$M$103,9,FALSE),""))</f>
        <v/>
      </c>
      <c r="P47" s="27">
        <f>IF($A47="","",IFERROR(IF($O47="","Onbekend",IF($O47&lt;TODAY(),"Open",IF($O47&lt;=TODAY()+30,"Binnenkort","Gepland"))),"Onbekend"))</f>
        <v/>
      </c>
      <c r="Q47" s="28" t="n"/>
    </row>
    <row r="48">
      <c r="A48" s="25" t="n"/>
      <c r="B48" s="42" t="n"/>
      <c r="C48" s="25" t="n"/>
      <c r="D48" s="27">
        <f>IF($C48="","",IFERROR(VLOOKUP($C48,'Apparatuurregister'!$A$4:$M$103,2,FALSE),"Onbekend apparaat"))</f>
        <v/>
      </c>
      <c r="E48" s="27">
        <f>IF($C48="","",IFERROR(VLOOKUP($C48,'Apparatuurregister'!$A$4:$M$103,5,FALSE),""))</f>
        <v/>
      </c>
      <c r="F48" s="27">
        <f>IF($C48="","",IFERROR(VLOOKUP($C48,'Apparatuurregister'!$A$4:$M$103,6,FALSE),""))</f>
        <v/>
      </c>
      <c r="G48" s="25" t="n"/>
      <c r="H48" s="28" t="n"/>
      <c r="I48" s="25" t="n"/>
      <c r="J48" s="25" t="n"/>
      <c r="K48" s="25" t="n"/>
      <c r="L48" s="43" t="n"/>
      <c r="M48" s="30" t="n"/>
      <c r="N48" s="31">
        <f>IF($A48="","",IFERROR(($L48*'Dashboard'!$B$12+$M48)*(1+'Dashboard'!$D$12),0))</f>
        <v/>
      </c>
      <c r="O48" s="44">
        <f>IF($A48="","",IFERROR($B48+VLOOKUP($C48,'Apparatuurregister'!$A$4:$M$103,9,FALSE),""))</f>
        <v/>
      </c>
      <c r="P48" s="27">
        <f>IF($A48="","",IFERROR(IF($O48="","Onbekend",IF($O48&lt;TODAY(),"Open",IF($O48&lt;=TODAY()+30,"Binnenkort","Gepland"))),"Onbekend"))</f>
        <v/>
      </c>
      <c r="Q48" s="28" t="n"/>
    </row>
    <row r="49">
      <c r="A49" s="25" t="n"/>
      <c r="B49" s="42" t="n"/>
      <c r="C49" s="25" t="n"/>
      <c r="D49" s="27">
        <f>IF($C49="","",IFERROR(VLOOKUP($C49,'Apparatuurregister'!$A$4:$M$103,2,FALSE),"Onbekend apparaat"))</f>
        <v/>
      </c>
      <c r="E49" s="27">
        <f>IF($C49="","",IFERROR(VLOOKUP($C49,'Apparatuurregister'!$A$4:$M$103,5,FALSE),""))</f>
        <v/>
      </c>
      <c r="F49" s="27">
        <f>IF($C49="","",IFERROR(VLOOKUP($C49,'Apparatuurregister'!$A$4:$M$103,6,FALSE),""))</f>
        <v/>
      </c>
      <c r="G49" s="25" t="n"/>
      <c r="H49" s="28" t="n"/>
      <c r="I49" s="25" t="n"/>
      <c r="J49" s="25" t="n"/>
      <c r="K49" s="25" t="n"/>
      <c r="L49" s="43" t="n"/>
      <c r="M49" s="30" t="n"/>
      <c r="N49" s="31">
        <f>IF($A49="","",IFERROR(($L49*'Dashboard'!$B$12+$M49)*(1+'Dashboard'!$D$12),0))</f>
        <v/>
      </c>
      <c r="O49" s="44">
        <f>IF($A49="","",IFERROR($B49+VLOOKUP($C49,'Apparatuurregister'!$A$4:$M$103,9,FALSE),""))</f>
        <v/>
      </c>
      <c r="P49" s="27">
        <f>IF($A49="","",IFERROR(IF($O49="","Onbekend",IF($O49&lt;TODAY(),"Open",IF($O49&lt;=TODAY()+30,"Binnenkort","Gepland"))),"Onbekend"))</f>
        <v/>
      </c>
      <c r="Q49" s="28" t="n"/>
    </row>
    <row r="50">
      <c r="A50" s="25" t="n"/>
      <c r="B50" s="42" t="n"/>
      <c r="C50" s="25" t="n"/>
      <c r="D50" s="27">
        <f>IF($C50="","",IFERROR(VLOOKUP($C50,'Apparatuurregister'!$A$4:$M$103,2,FALSE),"Onbekend apparaat"))</f>
        <v/>
      </c>
      <c r="E50" s="27">
        <f>IF($C50="","",IFERROR(VLOOKUP($C50,'Apparatuurregister'!$A$4:$M$103,5,FALSE),""))</f>
        <v/>
      </c>
      <c r="F50" s="27">
        <f>IF($C50="","",IFERROR(VLOOKUP($C50,'Apparatuurregister'!$A$4:$M$103,6,FALSE),""))</f>
        <v/>
      </c>
      <c r="G50" s="25" t="n"/>
      <c r="H50" s="28" t="n"/>
      <c r="I50" s="25" t="n"/>
      <c r="J50" s="25" t="n"/>
      <c r="K50" s="25" t="n"/>
      <c r="L50" s="43" t="n"/>
      <c r="M50" s="30" t="n"/>
      <c r="N50" s="31">
        <f>IF($A50="","",IFERROR(($L50*'Dashboard'!$B$12+$M50)*(1+'Dashboard'!$D$12),0))</f>
        <v/>
      </c>
      <c r="O50" s="44">
        <f>IF($A50="","",IFERROR($B50+VLOOKUP($C50,'Apparatuurregister'!$A$4:$M$103,9,FALSE),""))</f>
        <v/>
      </c>
      <c r="P50" s="27">
        <f>IF($A50="","",IFERROR(IF($O50="","Onbekend",IF($O50&lt;TODAY(),"Open",IF($O50&lt;=TODAY()+30,"Binnenkort","Gepland"))),"Onbekend"))</f>
        <v/>
      </c>
      <c r="Q50" s="28" t="n"/>
    </row>
    <row r="51">
      <c r="A51" s="25" t="n"/>
      <c r="B51" s="42" t="n"/>
      <c r="C51" s="25" t="n"/>
      <c r="D51" s="27">
        <f>IF($C51="","",IFERROR(VLOOKUP($C51,'Apparatuurregister'!$A$4:$M$103,2,FALSE),"Onbekend apparaat"))</f>
        <v/>
      </c>
      <c r="E51" s="27">
        <f>IF($C51="","",IFERROR(VLOOKUP($C51,'Apparatuurregister'!$A$4:$M$103,5,FALSE),""))</f>
        <v/>
      </c>
      <c r="F51" s="27">
        <f>IF($C51="","",IFERROR(VLOOKUP($C51,'Apparatuurregister'!$A$4:$M$103,6,FALSE),""))</f>
        <v/>
      </c>
      <c r="G51" s="25" t="n"/>
      <c r="H51" s="28" t="n"/>
      <c r="I51" s="25" t="n"/>
      <c r="J51" s="25" t="n"/>
      <c r="K51" s="25" t="n"/>
      <c r="L51" s="43" t="n"/>
      <c r="M51" s="30" t="n"/>
      <c r="N51" s="31">
        <f>IF($A51="","",IFERROR(($L51*'Dashboard'!$B$12+$M51)*(1+'Dashboard'!$D$12),0))</f>
        <v/>
      </c>
      <c r="O51" s="44">
        <f>IF($A51="","",IFERROR($B51+VLOOKUP($C51,'Apparatuurregister'!$A$4:$M$103,9,FALSE),""))</f>
        <v/>
      </c>
      <c r="P51" s="27">
        <f>IF($A51="","",IFERROR(IF($O51="","Onbekend",IF($O51&lt;TODAY(),"Open",IF($O51&lt;=TODAY()+30,"Binnenkort","Gepland"))),"Onbekend"))</f>
        <v/>
      </c>
      <c r="Q51" s="28" t="n"/>
    </row>
    <row r="52">
      <c r="A52" s="25" t="n"/>
      <c r="B52" s="42" t="n"/>
      <c r="C52" s="25" t="n"/>
      <c r="D52" s="27">
        <f>IF($C52="","",IFERROR(VLOOKUP($C52,'Apparatuurregister'!$A$4:$M$103,2,FALSE),"Onbekend apparaat"))</f>
        <v/>
      </c>
      <c r="E52" s="27">
        <f>IF($C52="","",IFERROR(VLOOKUP($C52,'Apparatuurregister'!$A$4:$M$103,5,FALSE),""))</f>
        <v/>
      </c>
      <c r="F52" s="27">
        <f>IF($C52="","",IFERROR(VLOOKUP($C52,'Apparatuurregister'!$A$4:$M$103,6,FALSE),""))</f>
        <v/>
      </c>
      <c r="G52" s="25" t="n"/>
      <c r="H52" s="28" t="n"/>
      <c r="I52" s="25" t="n"/>
      <c r="J52" s="25" t="n"/>
      <c r="K52" s="25" t="n"/>
      <c r="L52" s="43" t="n"/>
      <c r="M52" s="30" t="n"/>
      <c r="N52" s="31">
        <f>IF($A52="","",IFERROR(($L52*'Dashboard'!$B$12+$M52)*(1+'Dashboard'!$D$12),0))</f>
        <v/>
      </c>
      <c r="O52" s="44">
        <f>IF($A52="","",IFERROR($B52+VLOOKUP($C52,'Apparatuurregister'!$A$4:$M$103,9,FALSE),""))</f>
        <v/>
      </c>
      <c r="P52" s="27">
        <f>IF($A52="","",IFERROR(IF($O52="","Onbekend",IF($O52&lt;TODAY(),"Open",IF($O52&lt;=TODAY()+30,"Binnenkort","Gepland"))),"Onbekend"))</f>
        <v/>
      </c>
      <c r="Q52" s="28" t="n"/>
    </row>
    <row r="53">
      <c r="A53" s="25" t="n"/>
      <c r="B53" s="42" t="n"/>
      <c r="C53" s="25" t="n"/>
      <c r="D53" s="27">
        <f>IF($C53="","",IFERROR(VLOOKUP($C53,'Apparatuurregister'!$A$4:$M$103,2,FALSE),"Onbekend apparaat"))</f>
        <v/>
      </c>
      <c r="E53" s="27">
        <f>IF($C53="","",IFERROR(VLOOKUP($C53,'Apparatuurregister'!$A$4:$M$103,5,FALSE),""))</f>
        <v/>
      </c>
      <c r="F53" s="27">
        <f>IF($C53="","",IFERROR(VLOOKUP($C53,'Apparatuurregister'!$A$4:$M$103,6,FALSE),""))</f>
        <v/>
      </c>
      <c r="G53" s="25" t="n"/>
      <c r="H53" s="28" t="n"/>
      <c r="I53" s="25" t="n"/>
      <c r="J53" s="25" t="n"/>
      <c r="K53" s="25" t="n"/>
      <c r="L53" s="43" t="n"/>
      <c r="M53" s="30" t="n"/>
      <c r="N53" s="31">
        <f>IF($A53="","",IFERROR(($L53*'Dashboard'!$B$12+$M53)*(1+'Dashboard'!$D$12),0))</f>
        <v/>
      </c>
      <c r="O53" s="44">
        <f>IF($A53="","",IFERROR($B53+VLOOKUP($C53,'Apparatuurregister'!$A$4:$M$103,9,FALSE),""))</f>
        <v/>
      </c>
      <c r="P53" s="27">
        <f>IF($A53="","",IFERROR(IF($O53="","Onbekend",IF($O53&lt;TODAY(),"Open",IF($O53&lt;=TODAY()+30,"Binnenkort","Gepland"))),"Onbekend"))</f>
        <v/>
      </c>
      <c r="Q53" s="28" t="n"/>
    </row>
    <row r="54">
      <c r="A54" s="25" t="n"/>
      <c r="B54" s="42" t="n"/>
      <c r="C54" s="25" t="n"/>
      <c r="D54" s="27">
        <f>IF($C54="","",IFERROR(VLOOKUP($C54,'Apparatuurregister'!$A$4:$M$103,2,FALSE),"Onbekend apparaat"))</f>
        <v/>
      </c>
      <c r="E54" s="27">
        <f>IF($C54="","",IFERROR(VLOOKUP($C54,'Apparatuurregister'!$A$4:$M$103,5,FALSE),""))</f>
        <v/>
      </c>
      <c r="F54" s="27">
        <f>IF($C54="","",IFERROR(VLOOKUP($C54,'Apparatuurregister'!$A$4:$M$103,6,FALSE),""))</f>
        <v/>
      </c>
      <c r="G54" s="25" t="n"/>
      <c r="H54" s="28" t="n"/>
      <c r="I54" s="25" t="n"/>
      <c r="J54" s="25" t="n"/>
      <c r="K54" s="25" t="n"/>
      <c r="L54" s="43" t="n"/>
      <c r="M54" s="30" t="n"/>
      <c r="N54" s="31">
        <f>IF($A54="","",IFERROR(($L54*'Dashboard'!$B$12+$M54)*(1+'Dashboard'!$D$12),0))</f>
        <v/>
      </c>
      <c r="O54" s="44">
        <f>IF($A54="","",IFERROR($B54+VLOOKUP($C54,'Apparatuurregister'!$A$4:$M$103,9,FALSE),""))</f>
        <v/>
      </c>
      <c r="P54" s="27">
        <f>IF($A54="","",IFERROR(IF($O54="","Onbekend",IF($O54&lt;TODAY(),"Open",IF($O54&lt;=TODAY()+30,"Binnenkort","Gepland"))),"Onbekend"))</f>
        <v/>
      </c>
      <c r="Q54" s="28" t="n"/>
    </row>
    <row r="55">
      <c r="A55" s="25" t="n"/>
      <c r="B55" s="42" t="n"/>
      <c r="C55" s="25" t="n"/>
      <c r="D55" s="27">
        <f>IF($C55="","",IFERROR(VLOOKUP($C55,'Apparatuurregister'!$A$4:$M$103,2,FALSE),"Onbekend apparaat"))</f>
        <v/>
      </c>
      <c r="E55" s="27">
        <f>IF($C55="","",IFERROR(VLOOKUP($C55,'Apparatuurregister'!$A$4:$M$103,5,FALSE),""))</f>
        <v/>
      </c>
      <c r="F55" s="27">
        <f>IF($C55="","",IFERROR(VLOOKUP($C55,'Apparatuurregister'!$A$4:$M$103,6,FALSE),""))</f>
        <v/>
      </c>
      <c r="G55" s="25" t="n"/>
      <c r="H55" s="28" t="n"/>
      <c r="I55" s="25" t="n"/>
      <c r="J55" s="25" t="n"/>
      <c r="K55" s="25" t="n"/>
      <c r="L55" s="43" t="n"/>
      <c r="M55" s="30" t="n"/>
      <c r="N55" s="31">
        <f>IF($A55="","",IFERROR(($L55*'Dashboard'!$B$12+$M55)*(1+'Dashboard'!$D$12),0))</f>
        <v/>
      </c>
      <c r="O55" s="44">
        <f>IF($A55="","",IFERROR($B55+VLOOKUP($C55,'Apparatuurregister'!$A$4:$M$103,9,FALSE),""))</f>
        <v/>
      </c>
      <c r="P55" s="27">
        <f>IF($A55="","",IFERROR(IF($O55="","Onbekend",IF($O55&lt;TODAY(),"Open",IF($O55&lt;=TODAY()+30,"Binnenkort","Gepland"))),"Onbekend"))</f>
        <v/>
      </c>
      <c r="Q55" s="28" t="n"/>
    </row>
    <row r="56">
      <c r="A56" s="25" t="n"/>
      <c r="B56" s="42" t="n"/>
      <c r="C56" s="25" t="n"/>
      <c r="D56" s="27">
        <f>IF($C56="","",IFERROR(VLOOKUP($C56,'Apparatuurregister'!$A$4:$M$103,2,FALSE),"Onbekend apparaat"))</f>
        <v/>
      </c>
      <c r="E56" s="27">
        <f>IF($C56="","",IFERROR(VLOOKUP($C56,'Apparatuurregister'!$A$4:$M$103,5,FALSE),""))</f>
        <v/>
      </c>
      <c r="F56" s="27">
        <f>IF($C56="","",IFERROR(VLOOKUP($C56,'Apparatuurregister'!$A$4:$M$103,6,FALSE),""))</f>
        <v/>
      </c>
      <c r="G56" s="25" t="n"/>
      <c r="H56" s="28" t="n"/>
      <c r="I56" s="25" t="n"/>
      <c r="J56" s="25" t="n"/>
      <c r="K56" s="25" t="n"/>
      <c r="L56" s="43" t="n"/>
      <c r="M56" s="30" t="n"/>
      <c r="N56" s="31">
        <f>IF($A56="","",IFERROR(($L56*'Dashboard'!$B$12+$M56)*(1+'Dashboard'!$D$12),0))</f>
        <v/>
      </c>
      <c r="O56" s="44">
        <f>IF($A56="","",IFERROR($B56+VLOOKUP($C56,'Apparatuurregister'!$A$4:$M$103,9,FALSE),""))</f>
        <v/>
      </c>
      <c r="P56" s="27">
        <f>IF($A56="","",IFERROR(IF($O56="","Onbekend",IF($O56&lt;TODAY(),"Open",IF($O56&lt;=TODAY()+30,"Binnenkort","Gepland"))),"Onbekend"))</f>
        <v/>
      </c>
      <c r="Q56" s="28" t="n"/>
    </row>
    <row r="57">
      <c r="A57" s="25" t="n"/>
      <c r="B57" s="42" t="n"/>
      <c r="C57" s="25" t="n"/>
      <c r="D57" s="27">
        <f>IF($C57="","",IFERROR(VLOOKUP($C57,'Apparatuurregister'!$A$4:$M$103,2,FALSE),"Onbekend apparaat"))</f>
        <v/>
      </c>
      <c r="E57" s="27">
        <f>IF($C57="","",IFERROR(VLOOKUP($C57,'Apparatuurregister'!$A$4:$M$103,5,FALSE),""))</f>
        <v/>
      </c>
      <c r="F57" s="27">
        <f>IF($C57="","",IFERROR(VLOOKUP($C57,'Apparatuurregister'!$A$4:$M$103,6,FALSE),""))</f>
        <v/>
      </c>
      <c r="G57" s="25" t="n"/>
      <c r="H57" s="28" t="n"/>
      <c r="I57" s="25" t="n"/>
      <c r="J57" s="25" t="n"/>
      <c r="K57" s="25" t="n"/>
      <c r="L57" s="43" t="n"/>
      <c r="M57" s="30" t="n"/>
      <c r="N57" s="31">
        <f>IF($A57="","",IFERROR(($L57*'Dashboard'!$B$12+$M57)*(1+'Dashboard'!$D$12),0))</f>
        <v/>
      </c>
      <c r="O57" s="44">
        <f>IF($A57="","",IFERROR($B57+VLOOKUP($C57,'Apparatuurregister'!$A$4:$M$103,9,FALSE),""))</f>
        <v/>
      </c>
      <c r="P57" s="27">
        <f>IF($A57="","",IFERROR(IF($O57="","Onbekend",IF($O57&lt;TODAY(),"Open",IF($O57&lt;=TODAY()+30,"Binnenkort","Gepland"))),"Onbekend"))</f>
        <v/>
      </c>
      <c r="Q57" s="28" t="n"/>
    </row>
    <row r="58">
      <c r="A58" s="25" t="n"/>
      <c r="B58" s="42" t="n"/>
      <c r="C58" s="25" t="n"/>
      <c r="D58" s="27">
        <f>IF($C58="","",IFERROR(VLOOKUP($C58,'Apparatuurregister'!$A$4:$M$103,2,FALSE),"Onbekend apparaat"))</f>
        <v/>
      </c>
      <c r="E58" s="27">
        <f>IF($C58="","",IFERROR(VLOOKUP($C58,'Apparatuurregister'!$A$4:$M$103,5,FALSE),""))</f>
        <v/>
      </c>
      <c r="F58" s="27">
        <f>IF($C58="","",IFERROR(VLOOKUP($C58,'Apparatuurregister'!$A$4:$M$103,6,FALSE),""))</f>
        <v/>
      </c>
      <c r="G58" s="25" t="n"/>
      <c r="H58" s="28" t="n"/>
      <c r="I58" s="25" t="n"/>
      <c r="J58" s="25" t="n"/>
      <c r="K58" s="25" t="n"/>
      <c r="L58" s="43" t="n"/>
      <c r="M58" s="30" t="n"/>
      <c r="N58" s="31">
        <f>IF($A58="","",IFERROR(($L58*'Dashboard'!$B$12+$M58)*(1+'Dashboard'!$D$12),0))</f>
        <v/>
      </c>
      <c r="O58" s="44">
        <f>IF($A58="","",IFERROR($B58+VLOOKUP($C58,'Apparatuurregister'!$A$4:$M$103,9,FALSE),""))</f>
        <v/>
      </c>
      <c r="P58" s="27">
        <f>IF($A58="","",IFERROR(IF($O58="","Onbekend",IF($O58&lt;TODAY(),"Open",IF($O58&lt;=TODAY()+30,"Binnenkort","Gepland"))),"Onbekend"))</f>
        <v/>
      </c>
      <c r="Q58" s="28" t="n"/>
    </row>
    <row r="59">
      <c r="A59" s="25" t="n"/>
      <c r="B59" s="42" t="n"/>
      <c r="C59" s="25" t="n"/>
      <c r="D59" s="27">
        <f>IF($C59="","",IFERROR(VLOOKUP($C59,'Apparatuurregister'!$A$4:$M$103,2,FALSE),"Onbekend apparaat"))</f>
        <v/>
      </c>
      <c r="E59" s="27">
        <f>IF($C59="","",IFERROR(VLOOKUP($C59,'Apparatuurregister'!$A$4:$M$103,5,FALSE),""))</f>
        <v/>
      </c>
      <c r="F59" s="27">
        <f>IF($C59="","",IFERROR(VLOOKUP($C59,'Apparatuurregister'!$A$4:$M$103,6,FALSE),""))</f>
        <v/>
      </c>
      <c r="G59" s="25" t="n"/>
      <c r="H59" s="28" t="n"/>
      <c r="I59" s="25" t="n"/>
      <c r="J59" s="25" t="n"/>
      <c r="K59" s="25" t="n"/>
      <c r="L59" s="43" t="n"/>
      <c r="M59" s="30" t="n"/>
      <c r="N59" s="31">
        <f>IF($A59="","",IFERROR(($L59*'Dashboard'!$B$12+$M59)*(1+'Dashboard'!$D$12),0))</f>
        <v/>
      </c>
      <c r="O59" s="44">
        <f>IF($A59="","",IFERROR($B59+VLOOKUP($C59,'Apparatuurregister'!$A$4:$M$103,9,FALSE),""))</f>
        <v/>
      </c>
      <c r="P59" s="27">
        <f>IF($A59="","",IFERROR(IF($O59="","Onbekend",IF($O59&lt;TODAY(),"Open",IF($O59&lt;=TODAY()+30,"Binnenkort","Gepland"))),"Onbekend"))</f>
        <v/>
      </c>
      <c r="Q59" s="28" t="n"/>
    </row>
    <row r="60">
      <c r="A60" s="25" t="n"/>
      <c r="B60" s="42" t="n"/>
      <c r="C60" s="25" t="n"/>
      <c r="D60" s="27">
        <f>IF($C60="","",IFERROR(VLOOKUP($C60,'Apparatuurregister'!$A$4:$M$103,2,FALSE),"Onbekend apparaat"))</f>
        <v/>
      </c>
      <c r="E60" s="27">
        <f>IF($C60="","",IFERROR(VLOOKUP($C60,'Apparatuurregister'!$A$4:$M$103,5,FALSE),""))</f>
        <v/>
      </c>
      <c r="F60" s="27">
        <f>IF($C60="","",IFERROR(VLOOKUP($C60,'Apparatuurregister'!$A$4:$M$103,6,FALSE),""))</f>
        <v/>
      </c>
      <c r="G60" s="25" t="n"/>
      <c r="H60" s="28" t="n"/>
      <c r="I60" s="25" t="n"/>
      <c r="J60" s="25" t="n"/>
      <c r="K60" s="25" t="n"/>
      <c r="L60" s="43" t="n"/>
      <c r="M60" s="30" t="n"/>
      <c r="N60" s="31">
        <f>IF($A60="","",IFERROR(($L60*'Dashboard'!$B$12+$M60)*(1+'Dashboard'!$D$12),0))</f>
        <v/>
      </c>
      <c r="O60" s="44">
        <f>IF($A60="","",IFERROR($B60+VLOOKUP($C60,'Apparatuurregister'!$A$4:$M$103,9,FALSE),""))</f>
        <v/>
      </c>
      <c r="P60" s="27">
        <f>IF($A60="","",IFERROR(IF($O60="","Onbekend",IF($O60&lt;TODAY(),"Open",IF($O60&lt;=TODAY()+30,"Binnenkort","Gepland"))),"Onbekend"))</f>
        <v/>
      </c>
      <c r="Q60" s="28" t="n"/>
    </row>
    <row r="61">
      <c r="A61" s="25" t="n"/>
      <c r="B61" s="42" t="n"/>
      <c r="C61" s="25" t="n"/>
      <c r="D61" s="27">
        <f>IF($C61="","",IFERROR(VLOOKUP($C61,'Apparatuurregister'!$A$4:$M$103,2,FALSE),"Onbekend apparaat"))</f>
        <v/>
      </c>
      <c r="E61" s="27">
        <f>IF($C61="","",IFERROR(VLOOKUP($C61,'Apparatuurregister'!$A$4:$M$103,5,FALSE),""))</f>
        <v/>
      </c>
      <c r="F61" s="27">
        <f>IF($C61="","",IFERROR(VLOOKUP($C61,'Apparatuurregister'!$A$4:$M$103,6,FALSE),""))</f>
        <v/>
      </c>
      <c r="G61" s="25" t="n"/>
      <c r="H61" s="28" t="n"/>
      <c r="I61" s="25" t="n"/>
      <c r="J61" s="25" t="n"/>
      <c r="K61" s="25" t="n"/>
      <c r="L61" s="43" t="n"/>
      <c r="M61" s="30" t="n"/>
      <c r="N61" s="31">
        <f>IF($A61="","",IFERROR(($L61*'Dashboard'!$B$12+$M61)*(1+'Dashboard'!$D$12),0))</f>
        <v/>
      </c>
      <c r="O61" s="44">
        <f>IF($A61="","",IFERROR($B61+VLOOKUP($C61,'Apparatuurregister'!$A$4:$M$103,9,FALSE),""))</f>
        <v/>
      </c>
      <c r="P61" s="27">
        <f>IF($A61="","",IFERROR(IF($O61="","Onbekend",IF($O61&lt;TODAY(),"Open",IF($O61&lt;=TODAY()+30,"Binnenkort","Gepland"))),"Onbekend"))</f>
        <v/>
      </c>
      <c r="Q61" s="28" t="n"/>
    </row>
    <row r="62">
      <c r="A62" s="25" t="n"/>
      <c r="B62" s="42" t="n"/>
      <c r="C62" s="25" t="n"/>
      <c r="D62" s="27">
        <f>IF($C62="","",IFERROR(VLOOKUP($C62,'Apparatuurregister'!$A$4:$M$103,2,FALSE),"Onbekend apparaat"))</f>
        <v/>
      </c>
      <c r="E62" s="27">
        <f>IF($C62="","",IFERROR(VLOOKUP($C62,'Apparatuurregister'!$A$4:$M$103,5,FALSE),""))</f>
        <v/>
      </c>
      <c r="F62" s="27">
        <f>IF($C62="","",IFERROR(VLOOKUP($C62,'Apparatuurregister'!$A$4:$M$103,6,FALSE),""))</f>
        <v/>
      </c>
      <c r="G62" s="25" t="n"/>
      <c r="H62" s="28" t="n"/>
      <c r="I62" s="25" t="n"/>
      <c r="J62" s="25" t="n"/>
      <c r="K62" s="25" t="n"/>
      <c r="L62" s="43" t="n"/>
      <c r="M62" s="30" t="n"/>
      <c r="N62" s="31">
        <f>IF($A62="","",IFERROR(($L62*'Dashboard'!$B$12+$M62)*(1+'Dashboard'!$D$12),0))</f>
        <v/>
      </c>
      <c r="O62" s="44">
        <f>IF($A62="","",IFERROR($B62+VLOOKUP($C62,'Apparatuurregister'!$A$4:$M$103,9,FALSE),""))</f>
        <v/>
      </c>
      <c r="P62" s="27">
        <f>IF($A62="","",IFERROR(IF($O62="","Onbekend",IF($O62&lt;TODAY(),"Open",IF($O62&lt;=TODAY()+30,"Binnenkort","Gepland"))),"Onbekend"))</f>
        <v/>
      </c>
      <c r="Q62" s="28" t="n"/>
    </row>
    <row r="63">
      <c r="A63" s="25" t="n"/>
      <c r="B63" s="42" t="n"/>
      <c r="C63" s="25" t="n"/>
      <c r="D63" s="27">
        <f>IF($C63="","",IFERROR(VLOOKUP($C63,'Apparatuurregister'!$A$4:$M$103,2,FALSE),"Onbekend apparaat"))</f>
        <v/>
      </c>
      <c r="E63" s="27">
        <f>IF($C63="","",IFERROR(VLOOKUP($C63,'Apparatuurregister'!$A$4:$M$103,5,FALSE),""))</f>
        <v/>
      </c>
      <c r="F63" s="27">
        <f>IF($C63="","",IFERROR(VLOOKUP($C63,'Apparatuurregister'!$A$4:$M$103,6,FALSE),""))</f>
        <v/>
      </c>
      <c r="G63" s="25" t="n"/>
      <c r="H63" s="28" t="n"/>
      <c r="I63" s="25" t="n"/>
      <c r="J63" s="25" t="n"/>
      <c r="K63" s="25" t="n"/>
      <c r="L63" s="43" t="n"/>
      <c r="M63" s="30" t="n"/>
      <c r="N63" s="31">
        <f>IF($A63="","",IFERROR(($L63*'Dashboard'!$B$12+$M63)*(1+'Dashboard'!$D$12),0))</f>
        <v/>
      </c>
      <c r="O63" s="44">
        <f>IF($A63="","",IFERROR($B63+VLOOKUP($C63,'Apparatuurregister'!$A$4:$M$103,9,FALSE),""))</f>
        <v/>
      </c>
      <c r="P63" s="27">
        <f>IF($A63="","",IFERROR(IF($O63="","Onbekend",IF($O63&lt;TODAY(),"Open",IF($O63&lt;=TODAY()+30,"Binnenkort","Gepland"))),"Onbekend"))</f>
        <v/>
      </c>
      <c r="Q63" s="28" t="n"/>
    </row>
    <row r="64">
      <c r="A64" s="25" t="n"/>
      <c r="B64" s="42" t="n"/>
      <c r="C64" s="25" t="n"/>
      <c r="D64" s="27">
        <f>IF($C64="","",IFERROR(VLOOKUP($C64,'Apparatuurregister'!$A$4:$M$103,2,FALSE),"Onbekend apparaat"))</f>
        <v/>
      </c>
      <c r="E64" s="27">
        <f>IF($C64="","",IFERROR(VLOOKUP($C64,'Apparatuurregister'!$A$4:$M$103,5,FALSE),""))</f>
        <v/>
      </c>
      <c r="F64" s="27">
        <f>IF($C64="","",IFERROR(VLOOKUP($C64,'Apparatuurregister'!$A$4:$M$103,6,FALSE),""))</f>
        <v/>
      </c>
      <c r="G64" s="25" t="n"/>
      <c r="H64" s="28" t="n"/>
      <c r="I64" s="25" t="n"/>
      <c r="J64" s="25" t="n"/>
      <c r="K64" s="25" t="n"/>
      <c r="L64" s="43" t="n"/>
      <c r="M64" s="30" t="n"/>
      <c r="N64" s="31">
        <f>IF($A64="","",IFERROR(($L64*'Dashboard'!$B$12+$M64)*(1+'Dashboard'!$D$12),0))</f>
        <v/>
      </c>
      <c r="O64" s="44">
        <f>IF($A64="","",IFERROR($B64+VLOOKUP($C64,'Apparatuurregister'!$A$4:$M$103,9,FALSE),""))</f>
        <v/>
      </c>
      <c r="P64" s="27">
        <f>IF($A64="","",IFERROR(IF($O64="","Onbekend",IF($O64&lt;TODAY(),"Open",IF($O64&lt;=TODAY()+30,"Binnenkort","Gepland"))),"Onbekend"))</f>
        <v/>
      </c>
      <c r="Q64" s="28" t="n"/>
    </row>
    <row r="65">
      <c r="A65" s="25" t="n"/>
      <c r="B65" s="42" t="n"/>
      <c r="C65" s="25" t="n"/>
      <c r="D65" s="27">
        <f>IF($C65="","",IFERROR(VLOOKUP($C65,'Apparatuurregister'!$A$4:$M$103,2,FALSE),"Onbekend apparaat"))</f>
        <v/>
      </c>
      <c r="E65" s="27">
        <f>IF($C65="","",IFERROR(VLOOKUP($C65,'Apparatuurregister'!$A$4:$M$103,5,FALSE),""))</f>
        <v/>
      </c>
      <c r="F65" s="27">
        <f>IF($C65="","",IFERROR(VLOOKUP($C65,'Apparatuurregister'!$A$4:$M$103,6,FALSE),""))</f>
        <v/>
      </c>
      <c r="G65" s="25" t="n"/>
      <c r="H65" s="28" t="n"/>
      <c r="I65" s="25" t="n"/>
      <c r="J65" s="25" t="n"/>
      <c r="K65" s="25" t="n"/>
      <c r="L65" s="43" t="n"/>
      <c r="M65" s="30" t="n"/>
      <c r="N65" s="31">
        <f>IF($A65="","",IFERROR(($L65*'Dashboard'!$B$12+$M65)*(1+'Dashboard'!$D$12),0))</f>
        <v/>
      </c>
      <c r="O65" s="44">
        <f>IF($A65="","",IFERROR($B65+VLOOKUP($C65,'Apparatuurregister'!$A$4:$M$103,9,FALSE),""))</f>
        <v/>
      </c>
      <c r="P65" s="27">
        <f>IF($A65="","",IFERROR(IF($O65="","Onbekend",IF($O65&lt;TODAY(),"Open",IF($O65&lt;=TODAY()+30,"Binnenkort","Gepland"))),"Onbekend"))</f>
        <v/>
      </c>
      <c r="Q65" s="28" t="n"/>
    </row>
    <row r="66">
      <c r="A66" s="25" t="n"/>
      <c r="B66" s="42" t="n"/>
      <c r="C66" s="25" t="n"/>
      <c r="D66" s="27">
        <f>IF($C66="","",IFERROR(VLOOKUP($C66,'Apparatuurregister'!$A$4:$M$103,2,FALSE),"Onbekend apparaat"))</f>
        <v/>
      </c>
      <c r="E66" s="27">
        <f>IF($C66="","",IFERROR(VLOOKUP($C66,'Apparatuurregister'!$A$4:$M$103,5,FALSE),""))</f>
        <v/>
      </c>
      <c r="F66" s="27">
        <f>IF($C66="","",IFERROR(VLOOKUP($C66,'Apparatuurregister'!$A$4:$M$103,6,FALSE),""))</f>
        <v/>
      </c>
      <c r="G66" s="25" t="n"/>
      <c r="H66" s="28" t="n"/>
      <c r="I66" s="25" t="n"/>
      <c r="J66" s="25" t="n"/>
      <c r="K66" s="25" t="n"/>
      <c r="L66" s="43" t="n"/>
      <c r="M66" s="30" t="n"/>
      <c r="N66" s="31">
        <f>IF($A66="","",IFERROR(($L66*'Dashboard'!$B$12+$M66)*(1+'Dashboard'!$D$12),0))</f>
        <v/>
      </c>
      <c r="O66" s="44">
        <f>IF($A66="","",IFERROR($B66+VLOOKUP($C66,'Apparatuurregister'!$A$4:$M$103,9,FALSE),""))</f>
        <v/>
      </c>
      <c r="P66" s="27">
        <f>IF($A66="","",IFERROR(IF($O66="","Onbekend",IF($O66&lt;TODAY(),"Open",IF($O66&lt;=TODAY()+30,"Binnenkort","Gepland"))),"Onbekend"))</f>
        <v/>
      </c>
      <c r="Q66" s="28" t="n"/>
    </row>
    <row r="67">
      <c r="A67" s="25" t="n"/>
      <c r="B67" s="42" t="n"/>
      <c r="C67" s="25" t="n"/>
      <c r="D67" s="27">
        <f>IF($C67="","",IFERROR(VLOOKUP($C67,'Apparatuurregister'!$A$4:$M$103,2,FALSE),"Onbekend apparaat"))</f>
        <v/>
      </c>
      <c r="E67" s="27">
        <f>IF($C67="","",IFERROR(VLOOKUP($C67,'Apparatuurregister'!$A$4:$M$103,5,FALSE),""))</f>
        <v/>
      </c>
      <c r="F67" s="27">
        <f>IF($C67="","",IFERROR(VLOOKUP($C67,'Apparatuurregister'!$A$4:$M$103,6,FALSE),""))</f>
        <v/>
      </c>
      <c r="G67" s="25" t="n"/>
      <c r="H67" s="28" t="n"/>
      <c r="I67" s="25" t="n"/>
      <c r="J67" s="25" t="n"/>
      <c r="K67" s="25" t="n"/>
      <c r="L67" s="43" t="n"/>
      <c r="M67" s="30" t="n"/>
      <c r="N67" s="31">
        <f>IF($A67="","",IFERROR(($L67*'Dashboard'!$B$12+$M67)*(1+'Dashboard'!$D$12),0))</f>
        <v/>
      </c>
      <c r="O67" s="44">
        <f>IF($A67="","",IFERROR($B67+VLOOKUP($C67,'Apparatuurregister'!$A$4:$M$103,9,FALSE),""))</f>
        <v/>
      </c>
      <c r="P67" s="27">
        <f>IF($A67="","",IFERROR(IF($O67="","Onbekend",IF($O67&lt;TODAY(),"Open",IF($O67&lt;=TODAY()+30,"Binnenkort","Gepland"))),"Onbekend"))</f>
        <v/>
      </c>
      <c r="Q67" s="28" t="n"/>
    </row>
    <row r="68">
      <c r="A68" s="25" t="n"/>
      <c r="B68" s="42" t="n"/>
      <c r="C68" s="25" t="n"/>
      <c r="D68" s="27">
        <f>IF($C68="","",IFERROR(VLOOKUP($C68,'Apparatuurregister'!$A$4:$M$103,2,FALSE),"Onbekend apparaat"))</f>
        <v/>
      </c>
      <c r="E68" s="27">
        <f>IF($C68="","",IFERROR(VLOOKUP($C68,'Apparatuurregister'!$A$4:$M$103,5,FALSE),""))</f>
        <v/>
      </c>
      <c r="F68" s="27">
        <f>IF($C68="","",IFERROR(VLOOKUP($C68,'Apparatuurregister'!$A$4:$M$103,6,FALSE),""))</f>
        <v/>
      </c>
      <c r="G68" s="25" t="n"/>
      <c r="H68" s="28" t="n"/>
      <c r="I68" s="25" t="n"/>
      <c r="J68" s="25" t="n"/>
      <c r="K68" s="25" t="n"/>
      <c r="L68" s="43" t="n"/>
      <c r="M68" s="30" t="n"/>
      <c r="N68" s="31">
        <f>IF($A68="","",IFERROR(($L68*'Dashboard'!$B$12+$M68)*(1+'Dashboard'!$D$12),0))</f>
        <v/>
      </c>
      <c r="O68" s="44">
        <f>IF($A68="","",IFERROR($B68+VLOOKUP($C68,'Apparatuurregister'!$A$4:$M$103,9,FALSE),""))</f>
        <v/>
      </c>
      <c r="P68" s="27">
        <f>IF($A68="","",IFERROR(IF($O68="","Onbekend",IF($O68&lt;TODAY(),"Open",IF($O68&lt;=TODAY()+30,"Binnenkort","Gepland"))),"Onbekend"))</f>
        <v/>
      </c>
      <c r="Q68" s="28" t="n"/>
    </row>
    <row r="69">
      <c r="A69" s="25" t="n"/>
      <c r="B69" s="42" t="n"/>
      <c r="C69" s="25" t="n"/>
      <c r="D69" s="27">
        <f>IF($C69="","",IFERROR(VLOOKUP($C69,'Apparatuurregister'!$A$4:$M$103,2,FALSE),"Onbekend apparaat"))</f>
        <v/>
      </c>
      <c r="E69" s="27">
        <f>IF($C69="","",IFERROR(VLOOKUP($C69,'Apparatuurregister'!$A$4:$M$103,5,FALSE),""))</f>
        <v/>
      </c>
      <c r="F69" s="27">
        <f>IF($C69="","",IFERROR(VLOOKUP($C69,'Apparatuurregister'!$A$4:$M$103,6,FALSE),""))</f>
        <v/>
      </c>
      <c r="G69" s="25" t="n"/>
      <c r="H69" s="28" t="n"/>
      <c r="I69" s="25" t="n"/>
      <c r="J69" s="25" t="n"/>
      <c r="K69" s="25" t="n"/>
      <c r="L69" s="43" t="n"/>
      <c r="M69" s="30" t="n"/>
      <c r="N69" s="31">
        <f>IF($A69="","",IFERROR(($L69*'Dashboard'!$B$12+$M69)*(1+'Dashboard'!$D$12),0))</f>
        <v/>
      </c>
      <c r="O69" s="44">
        <f>IF($A69="","",IFERROR($B69+VLOOKUP($C69,'Apparatuurregister'!$A$4:$M$103,9,FALSE),""))</f>
        <v/>
      </c>
      <c r="P69" s="27">
        <f>IF($A69="","",IFERROR(IF($O69="","Onbekend",IF($O69&lt;TODAY(),"Open",IF($O69&lt;=TODAY()+30,"Binnenkort","Gepland"))),"Onbekend"))</f>
        <v/>
      </c>
      <c r="Q69" s="28" t="n"/>
    </row>
    <row r="70">
      <c r="A70" s="25" t="n"/>
      <c r="B70" s="42" t="n"/>
      <c r="C70" s="25" t="n"/>
      <c r="D70" s="27">
        <f>IF($C70="","",IFERROR(VLOOKUP($C70,'Apparatuurregister'!$A$4:$M$103,2,FALSE),"Onbekend apparaat"))</f>
        <v/>
      </c>
      <c r="E70" s="27">
        <f>IF($C70="","",IFERROR(VLOOKUP($C70,'Apparatuurregister'!$A$4:$M$103,5,FALSE),""))</f>
        <v/>
      </c>
      <c r="F70" s="27">
        <f>IF($C70="","",IFERROR(VLOOKUP($C70,'Apparatuurregister'!$A$4:$M$103,6,FALSE),""))</f>
        <v/>
      </c>
      <c r="G70" s="25" t="n"/>
      <c r="H70" s="28" t="n"/>
      <c r="I70" s="25" t="n"/>
      <c r="J70" s="25" t="n"/>
      <c r="K70" s="25" t="n"/>
      <c r="L70" s="43" t="n"/>
      <c r="M70" s="30" t="n"/>
      <c r="N70" s="31">
        <f>IF($A70="","",IFERROR(($L70*'Dashboard'!$B$12+$M70)*(1+'Dashboard'!$D$12),0))</f>
        <v/>
      </c>
      <c r="O70" s="44">
        <f>IF($A70="","",IFERROR($B70+VLOOKUP($C70,'Apparatuurregister'!$A$4:$M$103,9,FALSE),""))</f>
        <v/>
      </c>
      <c r="P70" s="27">
        <f>IF($A70="","",IFERROR(IF($O70="","Onbekend",IF($O70&lt;TODAY(),"Open",IF($O70&lt;=TODAY()+30,"Binnenkort","Gepland"))),"Onbekend"))</f>
        <v/>
      </c>
      <c r="Q70" s="28" t="n"/>
    </row>
    <row r="71">
      <c r="A71" s="25" t="n"/>
      <c r="B71" s="42" t="n"/>
      <c r="C71" s="25" t="n"/>
      <c r="D71" s="27">
        <f>IF($C71="","",IFERROR(VLOOKUP($C71,'Apparatuurregister'!$A$4:$M$103,2,FALSE),"Onbekend apparaat"))</f>
        <v/>
      </c>
      <c r="E71" s="27">
        <f>IF($C71="","",IFERROR(VLOOKUP($C71,'Apparatuurregister'!$A$4:$M$103,5,FALSE),""))</f>
        <v/>
      </c>
      <c r="F71" s="27">
        <f>IF($C71="","",IFERROR(VLOOKUP($C71,'Apparatuurregister'!$A$4:$M$103,6,FALSE),""))</f>
        <v/>
      </c>
      <c r="G71" s="25" t="n"/>
      <c r="H71" s="28" t="n"/>
      <c r="I71" s="25" t="n"/>
      <c r="J71" s="25" t="n"/>
      <c r="K71" s="25" t="n"/>
      <c r="L71" s="43" t="n"/>
      <c r="M71" s="30" t="n"/>
      <c r="N71" s="31">
        <f>IF($A71="","",IFERROR(($L71*'Dashboard'!$B$12+$M71)*(1+'Dashboard'!$D$12),0))</f>
        <v/>
      </c>
      <c r="O71" s="44">
        <f>IF($A71="","",IFERROR($B71+VLOOKUP($C71,'Apparatuurregister'!$A$4:$M$103,9,FALSE),""))</f>
        <v/>
      </c>
      <c r="P71" s="27">
        <f>IF($A71="","",IFERROR(IF($O71="","Onbekend",IF($O71&lt;TODAY(),"Open",IF($O71&lt;=TODAY()+30,"Binnenkort","Gepland"))),"Onbekend"))</f>
        <v/>
      </c>
      <c r="Q71" s="28" t="n"/>
    </row>
    <row r="72">
      <c r="A72" s="25" t="n"/>
      <c r="B72" s="42" t="n"/>
      <c r="C72" s="25" t="n"/>
      <c r="D72" s="27">
        <f>IF($C72="","",IFERROR(VLOOKUP($C72,'Apparatuurregister'!$A$4:$M$103,2,FALSE),"Onbekend apparaat"))</f>
        <v/>
      </c>
      <c r="E72" s="27">
        <f>IF($C72="","",IFERROR(VLOOKUP($C72,'Apparatuurregister'!$A$4:$M$103,5,FALSE),""))</f>
        <v/>
      </c>
      <c r="F72" s="27">
        <f>IF($C72="","",IFERROR(VLOOKUP($C72,'Apparatuurregister'!$A$4:$M$103,6,FALSE),""))</f>
        <v/>
      </c>
      <c r="G72" s="25" t="n"/>
      <c r="H72" s="28" t="n"/>
      <c r="I72" s="25" t="n"/>
      <c r="J72" s="25" t="n"/>
      <c r="K72" s="25" t="n"/>
      <c r="L72" s="43" t="n"/>
      <c r="M72" s="30" t="n"/>
      <c r="N72" s="31">
        <f>IF($A72="","",IFERROR(($L72*'Dashboard'!$B$12+$M72)*(1+'Dashboard'!$D$12),0))</f>
        <v/>
      </c>
      <c r="O72" s="44">
        <f>IF($A72="","",IFERROR($B72+VLOOKUP($C72,'Apparatuurregister'!$A$4:$M$103,9,FALSE),""))</f>
        <v/>
      </c>
      <c r="P72" s="27">
        <f>IF($A72="","",IFERROR(IF($O72="","Onbekend",IF($O72&lt;TODAY(),"Open",IF($O72&lt;=TODAY()+30,"Binnenkort","Gepland"))),"Onbekend"))</f>
        <v/>
      </c>
      <c r="Q72" s="28" t="n"/>
    </row>
    <row r="73">
      <c r="A73" s="25" t="n"/>
      <c r="B73" s="42" t="n"/>
      <c r="C73" s="25" t="n"/>
      <c r="D73" s="27">
        <f>IF($C73="","",IFERROR(VLOOKUP($C73,'Apparatuurregister'!$A$4:$M$103,2,FALSE),"Onbekend apparaat"))</f>
        <v/>
      </c>
      <c r="E73" s="27">
        <f>IF($C73="","",IFERROR(VLOOKUP($C73,'Apparatuurregister'!$A$4:$M$103,5,FALSE),""))</f>
        <v/>
      </c>
      <c r="F73" s="27">
        <f>IF($C73="","",IFERROR(VLOOKUP($C73,'Apparatuurregister'!$A$4:$M$103,6,FALSE),""))</f>
        <v/>
      </c>
      <c r="G73" s="25" t="n"/>
      <c r="H73" s="28" t="n"/>
      <c r="I73" s="25" t="n"/>
      <c r="J73" s="25" t="n"/>
      <c r="K73" s="25" t="n"/>
      <c r="L73" s="43" t="n"/>
      <c r="M73" s="30" t="n"/>
      <c r="N73" s="31">
        <f>IF($A73="","",IFERROR(($L73*'Dashboard'!$B$12+$M73)*(1+'Dashboard'!$D$12),0))</f>
        <v/>
      </c>
      <c r="O73" s="44">
        <f>IF($A73="","",IFERROR($B73+VLOOKUP($C73,'Apparatuurregister'!$A$4:$M$103,9,FALSE),""))</f>
        <v/>
      </c>
      <c r="P73" s="27">
        <f>IF($A73="","",IFERROR(IF($O73="","Onbekend",IF($O73&lt;TODAY(),"Open",IF($O73&lt;=TODAY()+30,"Binnenkort","Gepland"))),"Onbekend"))</f>
        <v/>
      </c>
      <c r="Q73" s="28" t="n"/>
    </row>
    <row r="74">
      <c r="A74" s="25" t="n"/>
      <c r="B74" s="42" t="n"/>
      <c r="C74" s="25" t="n"/>
      <c r="D74" s="27">
        <f>IF($C74="","",IFERROR(VLOOKUP($C74,'Apparatuurregister'!$A$4:$M$103,2,FALSE),"Onbekend apparaat"))</f>
        <v/>
      </c>
      <c r="E74" s="27">
        <f>IF($C74="","",IFERROR(VLOOKUP($C74,'Apparatuurregister'!$A$4:$M$103,5,FALSE),""))</f>
        <v/>
      </c>
      <c r="F74" s="27">
        <f>IF($C74="","",IFERROR(VLOOKUP($C74,'Apparatuurregister'!$A$4:$M$103,6,FALSE),""))</f>
        <v/>
      </c>
      <c r="G74" s="25" t="n"/>
      <c r="H74" s="28" t="n"/>
      <c r="I74" s="25" t="n"/>
      <c r="J74" s="25" t="n"/>
      <c r="K74" s="25" t="n"/>
      <c r="L74" s="43" t="n"/>
      <c r="M74" s="30" t="n"/>
      <c r="N74" s="31">
        <f>IF($A74="","",IFERROR(($L74*'Dashboard'!$B$12+$M74)*(1+'Dashboard'!$D$12),0))</f>
        <v/>
      </c>
      <c r="O74" s="44">
        <f>IF($A74="","",IFERROR($B74+VLOOKUP($C74,'Apparatuurregister'!$A$4:$M$103,9,FALSE),""))</f>
        <v/>
      </c>
      <c r="P74" s="27">
        <f>IF($A74="","",IFERROR(IF($O74="","Onbekend",IF($O74&lt;TODAY(),"Open",IF($O74&lt;=TODAY()+30,"Binnenkort","Gepland"))),"Onbekend"))</f>
        <v/>
      </c>
      <c r="Q74" s="28" t="n"/>
    </row>
    <row r="75">
      <c r="A75" s="25" t="n"/>
      <c r="B75" s="42" t="n"/>
      <c r="C75" s="25" t="n"/>
      <c r="D75" s="27">
        <f>IF($C75="","",IFERROR(VLOOKUP($C75,'Apparatuurregister'!$A$4:$M$103,2,FALSE),"Onbekend apparaat"))</f>
        <v/>
      </c>
      <c r="E75" s="27">
        <f>IF($C75="","",IFERROR(VLOOKUP($C75,'Apparatuurregister'!$A$4:$M$103,5,FALSE),""))</f>
        <v/>
      </c>
      <c r="F75" s="27">
        <f>IF($C75="","",IFERROR(VLOOKUP($C75,'Apparatuurregister'!$A$4:$M$103,6,FALSE),""))</f>
        <v/>
      </c>
      <c r="G75" s="25" t="n"/>
      <c r="H75" s="28" t="n"/>
      <c r="I75" s="25" t="n"/>
      <c r="J75" s="25" t="n"/>
      <c r="K75" s="25" t="n"/>
      <c r="L75" s="43" t="n"/>
      <c r="M75" s="30" t="n"/>
      <c r="N75" s="31">
        <f>IF($A75="","",IFERROR(($L75*'Dashboard'!$B$12+$M75)*(1+'Dashboard'!$D$12),0))</f>
        <v/>
      </c>
      <c r="O75" s="44">
        <f>IF($A75="","",IFERROR($B75+VLOOKUP($C75,'Apparatuurregister'!$A$4:$M$103,9,FALSE),""))</f>
        <v/>
      </c>
      <c r="P75" s="27">
        <f>IF($A75="","",IFERROR(IF($O75="","Onbekend",IF($O75&lt;TODAY(),"Open",IF($O75&lt;=TODAY()+30,"Binnenkort","Gepland"))),"Onbekend"))</f>
        <v/>
      </c>
      <c r="Q75" s="28" t="n"/>
    </row>
    <row r="76">
      <c r="A76" s="25" t="n"/>
      <c r="B76" s="42" t="n"/>
      <c r="C76" s="25" t="n"/>
      <c r="D76" s="27">
        <f>IF($C76="","",IFERROR(VLOOKUP($C76,'Apparatuurregister'!$A$4:$M$103,2,FALSE),"Onbekend apparaat"))</f>
        <v/>
      </c>
      <c r="E76" s="27">
        <f>IF($C76="","",IFERROR(VLOOKUP($C76,'Apparatuurregister'!$A$4:$M$103,5,FALSE),""))</f>
        <v/>
      </c>
      <c r="F76" s="27">
        <f>IF($C76="","",IFERROR(VLOOKUP($C76,'Apparatuurregister'!$A$4:$M$103,6,FALSE),""))</f>
        <v/>
      </c>
      <c r="G76" s="25" t="n"/>
      <c r="H76" s="28" t="n"/>
      <c r="I76" s="25" t="n"/>
      <c r="J76" s="25" t="n"/>
      <c r="K76" s="25" t="n"/>
      <c r="L76" s="43" t="n"/>
      <c r="M76" s="30" t="n"/>
      <c r="N76" s="31">
        <f>IF($A76="","",IFERROR(($L76*'Dashboard'!$B$12+$M76)*(1+'Dashboard'!$D$12),0))</f>
        <v/>
      </c>
      <c r="O76" s="44">
        <f>IF($A76="","",IFERROR($B76+VLOOKUP($C76,'Apparatuurregister'!$A$4:$M$103,9,FALSE),""))</f>
        <v/>
      </c>
      <c r="P76" s="27">
        <f>IF($A76="","",IFERROR(IF($O76="","Onbekend",IF($O76&lt;TODAY(),"Open",IF($O76&lt;=TODAY()+30,"Binnenkort","Gepland"))),"Onbekend"))</f>
        <v/>
      </c>
      <c r="Q76" s="28" t="n"/>
    </row>
    <row r="77">
      <c r="A77" s="25" t="n"/>
      <c r="B77" s="42" t="n"/>
      <c r="C77" s="25" t="n"/>
      <c r="D77" s="27">
        <f>IF($C77="","",IFERROR(VLOOKUP($C77,'Apparatuurregister'!$A$4:$M$103,2,FALSE),"Onbekend apparaat"))</f>
        <v/>
      </c>
      <c r="E77" s="27">
        <f>IF($C77="","",IFERROR(VLOOKUP($C77,'Apparatuurregister'!$A$4:$M$103,5,FALSE),""))</f>
        <v/>
      </c>
      <c r="F77" s="27">
        <f>IF($C77="","",IFERROR(VLOOKUP($C77,'Apparatuurregister'!$A$4:$M$103,6,FALSE),""))</f>
        <v/>
      </c>
      <c r="G77" s="25" t="n"/>
      <c r="H77" s="28" t="n"/>
      <c r="I77" s="25" t="n"/>
      <c r="J77" s="25" t="n"/>
      <c r="K77" s="25" t="n"/>
      <c r="L77" s="43" t="n"/>
      <c r="M77" s="30" t="n"/>
      <c r="N77" s="31">
        <f>IF($A77="","",IFERROR(($L77*'Dashboard'!$B$12+$M77)*(1+'Dashboard'!$D$12),0))</f>
        <v/>
      </c>
      <c r="O77" s="44">
        <f>IF($A77="","",IFERROR($B77+VLOOKUP($C77,'Apparatuurregister'!$A$4:$M$103,9,FALSE),""))</f>
        <v/>
      </c>
      <c r="P77" s="27">
        <f>IF($A77="","",IFERROR(IF($O77="","Onbekend",IF($O77&lt;TODAY(),"Open",IF($O77&lt;=TODAY()+30,"Binnenkort","Gepland"))),"Onbekend"))</f>
        <v/>
      </c>
      <c r="Q77" s="28" t="n"/>
    </row>
    <row r="78">
      <c r="A78" s="25" t="n"/>
      <c r="B78" s="42" t="n"/>
      <c r="C78" s="25" t="n"/>
      <c r="D78" s="27">
        <f>IF($C78="","",IFERROR(VLOOKUP($C78,'Apparatuurregister'!$A$4:$M$103,2,FALSE),"Onbekend apparaat"))</f>
        <v/>
      </c>
      <c r="E78" s="27">
        <f>IF($C78="","",IFERROR(VLOOKUP($C78,'Apparatuurregister'!$A$4:$M$103,5,FALSE),""))</f>
        <v/>
      </c>
      <c r="F78" s="27">
        <f>IF($C78="","",IFERROR(VLOOKUP($C78,'Apparatuurregister'!$A$4:$M$103,6,FALSE),""))</f>
        <v/>
      </c>
      <c r="G78" s="25" t="n"/>
      <c r="H78" s="28" t="n"/>
      <c r="I78" s="25" t="n"/>
      <c r="J78" s="25" t="n"/>
      <c r="K78" s="25" t="n"/>
      <c r="L78" s="43" t="n"/>
      <c r="M78" s="30" t="n"/>
      <c r="N78" s="31">
        <f>IF($A78="","",IFERROR(($L78*'Dashboard'!$B$12+$M78)*(1+'Dashboard'!$D$12),0))</f>
        <v/>
      </c>
      <c r="O78" s="44">
        <f>IF($A78="","",IFERROR($B78+VLOOKUP($C78,'Apparatuurregister'!$A$4:$M$103,9,FALSE),""))</f>
        <v/>
      </c>
      <c r="P78" s="27">
        <f>IF($A78="","",IFERROR(IF($O78="","Onbekend",IF($O78&lt;TODAY(),"Open",IF($O78&lt;=TODAY()+30,"Binnenkort","Gepland"))),"Onbekend"))</f>
        <v/>
      </c>
      <c r="Q78" s="28" t="n"/>
    </row>
    <row r="79">
      <c r="A79" s="25" t="n"/>
      <c r="B79" s="42" t="n"/>
      <c r="C79" s="25" t="n"/>
      <c r="D79" s="27">
        <f>IF($C79="","",IFERROR(VLOOKUP($C79,'Apparatuurregister'!$A$4:$M$103,2,FALSE),"Onbekend apparaat"))</f>
        <v/>
      </c>
      <c r="E79" s="27">
        <f>IF($C79="","",IFERROR(VLOOKUP($C79,'Apparatuurregister'!$A$4:$M$103,5,FALSE),""))</f>
        <v/>
      </c>
      <c r="F79" s="27">
        <f>IF($C79="","",IFERROR(VLOOKUP($C79,'Apparatuurregister'!$A$4:$M$103,6,FALSE),""))</f>
        <v/>
      </c>
      <c r="G79" s="25" t="n"/>
      <c r="H79" s="28" t="n"/>
      <c r="I79" s="25" t="n"/>
      <c r="J79" s="25" t="n"/>
      <c r="K79" s="25" t="n"/>
      <c r="L79" s="43" t="n"/>
      <c r="M79" s="30" t="n"/>
      <c r="N79" s="31">
        <f>IF($A79="","",IFERROR(($L79*'Dashboard'!$B$12+$M79)*(1+'Dashboard'!$D$12),0))</f>
        <v/>
      </c>
      <c r="O79" s="44">
        <f>IF($A79="","",IFERROR($B79+VLOOKUP($C79,'Apparatuurregister'!$A$4:$M$103,9,FALSE),""))</f>
        <v/>
      </c>
      <c r="P79" s="27">
        <f>IF($A79="","",IFERROR(IF($O79="","Onbekend",IF($O79&lt;TODAY(),"Open",IF($O79&lt;=TODAY()+30,"Binnenkort","Gepland"))),"Onbekend"))</f>
        <v/>
      </c>
      <c r="Q79" s="28" t="n"/>
    </row>
    <row r="80">
      <c r="A80" s="25" t="n"/>
      <c r="B80" s="42" t="n"/>
      <c r="C80" s="25" t="n"/>
      <c r="D80" s="27">
        <f>IF($C80="","",IFERROR(VLOOKUP($C80,'Apparatuurregister'!$A$4:$M$103,2,FALSE),"Onbekend apparaat"))</f>
        <v/>
      </c>
      <c r="E80" s="27">
        <f>IF($C80="","",IFERROR(VLOOKUP($C80,'Apparatuurregister'!$A$4:$M$103,5,FALSE),""))</f>
        <v/>
      </c>
      <c r="F80" s="27">
        <f>IF($C80="","",IFERROR(VLOOKUP($C80,'Apparatuurregister'!$A$4:$M$103,6,FALSE),""))</f>
        <v/>
      </c>
      <c r="G80" s="25" t="n"/>
      <c r="H80" s="28" t="n"/>
      <c r="I80" s="25" t="n"/>
      <c r="J80" s="25" t="n"/>
      <c r="K80" s="25" t="n"/>
      <c r="L80" s="43" t="n"/>
      <c r="M80" s="30" t="n"/>
      <c r="N80" s="31">
        <f>IF($A80="","",IFERROR(($L80*'Dashboard'!$B$12+$M80)*(1+'Dashboard'!$D$12),0))</f>
        <v/>
      </c>
      <c r="O80" s="44">
        <f>IF($A80="","",IFERROR($B80+VLOOKUP($C80,'Apparatuurregister'!$A$4:$M$103,9,FALSE),""))</f>
        <v/>
      </c>
      <c r="P80" s="27">
        <f>IF($A80="","",IFERROR(IF($O80="","Onbekend",IF($O80&lt;TODAY(),"Open",IF($O80&lt;=TODAY()+30,"Binnenkort","Gepland"))),"Onbekend"))</f>
        <v/>
      </c>
      <c r="Q80" s="28" t="n"/>
    </row>
    <row r="81">
      <c r="A81" s="25" t="n"/>
      <c r="B81" s="42" t="n"/>
      <c r="C81" s="25" t="n"/>
      <c r="D81" s="27">
        <f>IF($C81="","",IFERROR(VLOOKUP($C81,'Apparatuurregister'!$A$4:$M$103,2,FALSE),"Onbekend apparaat"))</f>
        <v/>
      </c>
      <c r="E81" s="27">
        <f>IF($C81="","",IFERROR(VLOOKUP($C81,'Apparatuurregister'!$A$4:$M$103,5,FALSE),""))</f>
        <v/>
      </c>
      <c r="F81" s="27">
        <f>IF($C81="","",IFERROR(VLOOKUP($C81,'Apparatuurregister'!$A$4:$M$103,6,FALSE),""))</f>
        <v/>
      </c>
      <c r="G81" s="25" t="n"/>
      <c r="H81" s="28" t="n"/>
      <c r="I81" s="25" t="n"/>
      <c r="J81" s="25" t="n"/>
      <c r="K81" s="25" t="n"/>
      <c r="L81" s="43" t="n"/>
      <c r="M81" s="30" t="n"/>
      <c r="N81" s="31">
        <f>IF($A81="","",IFERROR(($L81*'Dashboard'!$B$12+$M81)*(1+'Dashboard'!$D$12),0))</f>
        <v/>
      </c>
      <c r="O81" s="44">
        <f>IF($A81="","",IFERROR($B81+VLOOKUP($C81,'Apparatuurregister'!$A$4:$M$103,9,FALSE),""))</f>
        <v/>
      </c>
      <c r="P81" s="27">
        <f>IF($A81="","",IFERROR(IF($O81="","Onbekend",IF($O81&lt;TODAY(),"Open",IF($O81&lt;=TODAY()+30,"Binnenkort","Gepland"))),"Onbekend"))</f>
        <v/>
      </c>
      <c r="Q81" s="28" t="n"/>
    </row>
    <row r="82">
      <c r="A82" s="25" t="n"/>
      <c r="B82" s="42" t="n"/>
      <c r="C82" s="25" t="n"/>
      <c r="D82" s="27">
        <f>IF($C82="","",IFERROR(VLOOKUP($C82,'Apparatuurregister'!$A$4:$M$103,2,FALSE),"Onbekend apparaat"))</f>
        <v/>
      </c>
      <c r="E82" s="27">
        <f>IF($C82="","",IFERROR(VLOOKUP($C82,'Apparatuurregister'!$A$4:$M$103,5,FALSE),""))</f>
        <v/>
      </c>
      <c r="F82" s="27">
        <f>IF($C82="","",IFERROR(VLOOKUP($C82,'Apparatuurregister'!$A$4:$M$103,6,FALSE),""))</f>
        <v/>
      </c>
      <c r="G82" s="25" t="n"/>
      <c r="H82" s="28" t="n"/>
      <c r="I82" s="25" t="n"/>
      <c r="J82" s="25" t="n"/>
      <c r="K82" s="25" t="n"/>
      <c r="L82" s="43" t="n"/>
      <c r="M82" s="30" t="n"/>
      <c r="N82" s="31">
        <f>IF($A82="","",IFERROR(($L82*'Dashboard'!$B$12+$M82)*(1+'Dashboard'!$D$12),0))</f>
        <v/>
      </c>
      <c r="O82" s="44">
        <f>IF($A82="","",IFERROR($B82+VLOOKUP($C82,'Apparatuurregister'!$A$4:$M$103,9,FALSE),""))</f>
        <v/>
      </c>
      <c r="P82" s="27">
        <f>IF($A82="","",IFERROR(IF($O82="","Onbekend",IF($O82&lt;TODAY(),"Open",IF($O82&lt;=TODAY()+30,"Binnenkort","Gepland"))),"Onbekend"))</f>
        <v/>
      </c>
      <c r="Q82" s="28" t="n"/>
    </row>
    <row r="83">
      <c r="A83" s="25" t="n"/>
      <c r="B83" s="42" t="n"/>
      <c r="C83" s="25" t="n"/>
      <c r="D83" s="27">
        <f>IF($C83="","",IFERROR(VLOOKUP($C83,'Apparatuurregister'!$A$4:$M$103,2,FALSE),"Onbekend apparaat"))</f>
        <v/>
      </c>
      <c r="E83" s="27">
        <f>IF($C83="","",IFERROR(VLOOKUP($C83,'Apparatuurregister'!$A$4:$M$103,5,FALSE),""))</f>
        <v/>
      </c>
      <c r="F83" s="27">
        <f>IF($C83="","",IFERROR(VLOOKUP($C83,'Apparatuurregister'!$A$4:$M$103,6,FALSE),""))</f>
        <v/>
      </c>
      <c r="G83" s="25" t="n"/>
      <c r="H83" s="28" t="n"/>
      <c r="I83" s="25" t="n"/>
      <c r="J83" s="25" t="n"/>
      <c r="K83" s="25" t="n"/>
      <c r="L83" s="43" t="n"/>
      <c r="M83" s="30" t="n"/>
      <c r="N83" s="31">
        <f>IF($A83="","",IFERROR(($L83*'Dashboard'!$B$12+$M83)*(1+'Dashboard'!$D$12),0))</f>
        <v/>
      </c>
      <c r="O83" s="44">
        <f>IF($A83="","",IFERROR($B83+VLOOKUP($C83,'Apparatuurregister'!$A$4:$M$103,9,FALSE),""))</f>
        <v/>
      </c>
      <c r="P83" s="27">
        <f>IF($A83="","",IFERROR(IF($O83="","Onbekend",IF($O83&lt;TODAY(),"Open",IF($O83&lt;=TODAY()+30,"Binnenkort","Gepland"))),"Onbekend"))</f>
        <v/>
      </c>
      <c r="Q83" s="28" t="n"/>
    </row>
    <row r="84">
      <c r="A84" s="25" t="n"/>
      <c r="B84" s="42" t="n"/>
      <c r="C84" s="25" t="n"/>
      <c r="D84" s="27">
        <f>IF($C84="","",IFERROR(VLOOKUP($C84,'Apparatuurregister'!$A$4:$M$103,2,FALSE),"Onbekend apparaat"))</f>
        <v/>
      </c>
      <c r="E84" s="27">
        <f>IF($C84="","",IFERROR(VLOOKUP($C84,'Apparatuurregister'!$A$4:$M$103,5,FALSE),""))</f>
        <v/>
      </c>
      <c r="F84" s="27">
        <f>IF($C84="","",IFERROR(VLOOKUP($C84,'Apparatuurregister'!$A$4:$M$103,6,FALSE),""))</f>
        <v/>
      </c>
      <c r="G84" s="25" t="n"/>
      <c r="H84" s="28" t="n"/>
      <c r="I84" s="25" t="n"/>
      <c r="J84" s="25" t="n"/>
      <c r="K84" s="25" t="n"/>
      <c r="L84" s="43" t="n"/>
      <c r="M84" s="30" t="n"/>
      <c r="N84" s="31">
        <f>IF($A84="","",IFERROR(($L84*'Dashboard'!$B$12+$M84)*(1+'Dashboard'!$D$12),0))</f>
        <v/>
      </c>
      <c r="O84" s="44">
        <f>IF($A84="","",IFERROR($B84+VLOOKUP($C84,'Apparatuurregister'!$A$4:$M$103,9,FALSE),""))</f>
        <v/>
      </c>
      <c r="P84" s="27">
        <f>IF($A84="","",IFERROR(IF($O84="","Onbekend",IF($O84&lt;TODAY(),"Open",IF($O84&lt;=TODAY()+30,"Binnenkort","Gepland"))),"Onbekend"))</f>
        <v/>
      </c>
      <c r="Q84" s="28" t="n"/>
    </row>
    <row r="85">
      <c r="A85" s="25" t="n"/>
      <c r="B85" s="42" t="n"/>
      <c r="C85" s="25" t="n"/>
      <c r="D85" s="27">
        <f>IF($C85="","",IFERROR(VLOOKUP($C85,'Apparatuurregister'!$A$4:$M$103,2,FALSE),"Onbekend apparaat"))</f>
        <v/>
      </c>
      <c r="E85" s="27">
        <f>IF($C85="","",IFERROR(VLOOKUP($C85,'Apparatuurregister'!$A$4:$M$103,5,FALSE),""))</f>
        <v/>
      </c>
      <c r="F85" s="27">
        <f>IF($C85="","",IFERROR(VLOOKUP($C85,'Apparatuurregister'!$A$4:$M$103,6,FALSE),""))</f>
        <v/>
      </c>
      <c r="G85" s="25" t="n"/>
      <c r="H85" s="28" t="n"/>
      <c r="I85" s="25" t="n"/>
      <c r="J85" s="25" t="n"/>
      <c r="K85" s="25" t="n"/>
      <c r="L85" s="43" t="n"/>
      <c r="M85" s="30" t="n"/>
      <c r="N85" s="31">
        <f>IF($A85="","",IFERROR(($L85*'Dashboard'!$B$12+$M85)*(1+'Dashboard'!$D$12),0))</f>
        <v/>
      </c>
      <c r="O85" s="44">
        <f>IF($A85="","",IFERROR($B85+VLOOKUP($C85,'Apparatuurregister'!$A$4:$M$103,9,FALSE),""))</f>
        <v/>
      </c>
      <c r="P85" s="27">
        <f>IF($A85="","",IFERROR(IF($O85="","Onbekend",IF($O85&lt;TODAY(),"Open",IF($O85&lt;=TODAY()+30,"Binnenkort","Gepland"))),"Onbekend"))</f>
        <v/>
      </c>
      <c r="Q85" s="28" t="n"/>
    </row>
    <row r="86">
      <c r="A86" s="25" t="n"/>
      <c r="B86" s="42" t="n"/>
      <c r="C86" s="25" t="n"/>
      <c r="D86" s="27">
        <f>IF($C86="","",IFERROR(VLOOKUP($C86,'Apparatuurregister'!$A$4:$M$103,2,FALSE),"Onbekend apparaat"))</f>
        <v/>
      </c>
      <c r="E86" s="27">
        <f>IF($C86="","",IFERROR(VLOOKUP($C86,'Apparatuurregister'!$A$4:$M$103,5,FALSE),""))</f>
        <v/>
      </c>
      <c r="F86" s="27">
        <f>IF($C86="","",IFERROR(VLOOKUP($C86,'Apparatuurregister'!$A$4:$M$103,6,FALSE),""))</f>
        <v/>
      </c>
      <c r="G86" s="25" t="n"/>
      <c r="H86" s="28" t="n"/>
      <c r="I86" s="25" t="n"/>
      <c r="J86" s="25" t="n"/>
      <c r="K86" s="25" t="n"/>
      <c r="L86" s="43" t="n"/>
      <c r="M86" s="30" t="n"/>
      <c r="N86" s="31">
        <f>IF($A86="","",IFERROR(($L86*'Dashboard'!$B$12+$M86)*(1+'Dashboard'!$D$12),0))</f>
        <v/>
      </c>
      <c r="O86" s="44">
        <f>IF($A86="","",IFERROR($B86+VLOOKUP($C86,'Apparatuurregister'!$A$4:$M$103,9,FALSE),""))</f>
        <v/>
      </c>
      <c r="P86" s="27">
        <f>IF($A86="","",IFERROR(IF($O86="","Onbekend",IF($O86&lt;TODAY(),"Open",IF($O86&lt;=TODAY()+30,"Binnenkort","Gepland"))),"Onbekend"))</f>
        <v/>
      </c>
      <c r="Q86" s="28" t="n"/>
    </row>
    <row r="87">
      <c r="A87" s="25" t="n"/>
      <c r="B87" s="42" t="n"/>
      <c r="C87" s="25" t="n"/>
      <c r="D87" s="27">
        <f>IF($C87="","",IFERROR(VLOOKUP($C87,'Apparatuurregister'!$A$4:$M$103,2,FALSE),"Onbekend apparaat"))</f>
        <v/>
      </c>
      <c r="E87" s="27">
        <f>IF($C87="","",IFERROR(VLOOKUP($C87,'Apparatuurregister'!$A$4:$M$103,5,FALSE),""))</f>
        <v/>
      </c>
      <c r="F87" s="27">
        <f>IF($C87="","",IFERROR(VLOOKUP($C87,'Apparatuurregister'!$A$4:$M$103,6,FALSE),""))</f>
        <v/>
      </c>
      <c r="G87" s="25" t="n"/>
      <c r="H87" s="28" t="n"/>
      <c r="I87" s="25" t="n"/>
      <c r="J87" s="25" t="n"/>
      <c r="K87" s="25" t="n"/>
      <c r="L87" s="43" t="n"/>
      <c r="M87" s="30" t="n"/>
      <c r="N87" s="31">
        <f>IF($A87="","",IFERROR(($L87*'Dashboard'!$B$12+$M87)*(1+'Dashboard'!$D$12),0))</f>
        <v/>
      </c>
      <c r="O87" s="44">
        <f>IF($A87="","",IFERROR($B87+VLOOKUP($C87,'Apparatuurregister'!$A$4:$M$103,9,FALSE),""))</f>
        <v/>
      </c>
      <c r="P87" s="27">
        <f>IF($A87="","",IFERROR(IF($O87="","Onbekend",IF($O87&lt;TODAY(),"Open",IF($O87&lt;=TODAY()+30,"Binnenkort","Gepland"))),"Onbekend"))</f>
        <v/>
      </c>
      <c r="Q87" s="28" t="n"/>
    </row>
    <row r="88">
      <c r="A88" s="25" t="n"/>
      <c r="B88" s="42" t="n"/>
      <c r="C88" s="25" t="n"/>
      <c r="D88" s="27">
        <f>IF($C88="","",IFERROR(VLOOKUP($C88,'Apparatuurregister'!$A$4:$M$103,2,FALSE),"Onbekend apparaat"))</f>
        <v/>
      </c>
      <c r="E88" s="27">
        <f>IF($C88="","",IFERROR(VLOOKUP($C88,'Apparatuurregister'!$A$4:$M$103,5,FALSE),""))</f>
        <v/>
      </c>
      <c r="F88" s="27">
        <f>IF($C88="","",IFERROR(VLOOKUP($C88,'Apparatuurregister'!$A$4:$M$103,6,FALSE),""))</f>
        <v/>
      </c>
      <c r="G88" s="25" t="n"/>
      <c r="H88" s="28" t="n"/>
      <c r="I88" s="25" t="n"/>
      <c r="J88" s="25" t="n"/>
      <c r="K88" s="25" t="n"/>
      <c r="L88" s="43" t="n"/>
      <c r="M88" s="30" t="n"/>
      <c r="N88" s="31">
        <f>IF($A88="","",IFERROR(($L88*'Dashboard'!$B$12+$M88)*(1+'Dashboard'!$D$12),0))</f>
        <v/>
      </c>
      <c r="O88" s="44">
        <f>IF($A88="","",IFERROR($B88+VLOOKUP($C88,'Apparatuurregister'!$A$4:$M$103,9,FALSE),""))</f>
        <v/>
      </c>
      <c r="P88" s="27">
        <f>IF($A88="","",IFERROR(IF($O88="","Onbekend",IF($O88&lt;TODAY(),"Open",IF($O88&lt;=TODAY()+30,"Binnenkort","Gepland"))),"Onbekend"))</f>
        <v/>
      </c>
      <c r="Q88" s="28" t="n"/>
    </row>
    <row r="89">
      <c r="A89" s="25" t="n"/>
      <c r="B89" s="42" t="n"/>
      <c r="C89" s="25" t="n"/>
      <c r="D89" s="27">
        <f>IF($C89="","",IFERROR(VLOOKUP($C89,'Apparatuurregister'!$A$4:$M$103,2,FALSE),"Onbekend apparaat"))</f>
        <v/>
      </c>
      <c r="E89" s="27">
        <f>IF($C89="","",IFERROR(VLOOKUP($C89,'Apparatuurregister'!$A$4:$M$103,5,FALSE),""))</f>
        <v/>
      </c>
      <c r="F89" s="27">
        <f>IF($C89="","",IFERROR(VLOOKUP($C89,'Apparatuurregister'!$A$4:$M$103,6,FALSE),""))</f>
        <v/>
      </c>
      <c r="G89" s="25" t="n"/>
      <c r="H89" s="28" t="n"/>
      <c r="I89" s="25" t="n"/>
      <c r="J89" s="25" t="n"/>
      <c r="K89" s="25" t="n"/>
      <c r="L89" s="43" t="n"/>
      <c r="M89" s="30" t="n"/>
      <c r="N89" s="31">
        <f>IF($A89="","",IFERROR(($L89*'Dashboard'!$B$12+$M89)*(1+'Dashboard'!$D$12),0))</f>
        <v/>
      </c>
      <c r="O89" s="44">
        <f>IF($A89="","",IFERROR($B89+VLOOKUP($C89,'Apparatuurregister'!$A$4:$M$103,9,FALSE),""))</f>
        <v/>
      </c>
      <c r="P89" s="27">
        <f>IF($A89="","",IFERROR(IF($O89="","Onbekend",IF($O89&lt;TODAY(),"Open",IF($O89&lt;=TODAY()+30,"Binnenkort","Gepland"))),"Onbekend"))</f>
        <v/>
      </c>
      <c r="Q89" s="28" t="n"/>
    </row>
    <row r="90">
      <c r="A90" s="25" t="n"/>
      <c r="B90" s="42" t="n"/>
      <c r="C90" s="25" t="n"/>
      <c r="D90" s="27">
        <f>IF($C90="","",IFERROR(VLOOKUP($C90,'Apparatuurregister'!$A$4:$M$103,2,FALSE),"Onbekend apparaat"))</f>
        <v/>
      </c>
      <c r="E90" s="27">
        <f>IF($C90="","",IFERROR(VLOOKUP($C90,'Apparatuurregister'!$A$4:$M$103,5,FALSE),""))</f>
        <v/>
      </c>
      <c r="F90" s="27">
        <f>IF($C90="","",IFERROR(VLOOKUP($C90,'Apparatuurregister'!$A$4:$M$103,6,FALSE),""))</f>
        <v/>
      </c>
      <c r="G90" s="25" t="n"/>
      <c r="H90" s="28" t="n"/>
      <c r="I90" s="25" t="n"/>
      <c r="J90" s="25" t="n"/>
      <c r="K90" s="25" t="n"/>
      <c r="L90" s="43" t="n"/>
      <c r="M90" s="30" t="n"/>
      <c r="N90" s="31">
        <f>IF($A90="","",IFERROR(($L90*'Dashboard'!$B$12+$M90)*(1+'Dashboard'!$D$12),0))</f>
        <v/>
      </c>
      <c r="O90" s="44">
        <f>IF($A90="","",IFERROR($B90+VLOOKUP($C90,'Apparatuurregister'!$A$4:$M$103,9,FALSE),""))</f>
        <v/>
      </c>
      <c r="P90" s="27">
        <f>IF($A90="","",IFERROR(IF($O90="","Onbekend",IF($O90&lt;TODAY(),"Open",IF($O90&lt;=TODAY()+30,"Binnenkort","Gepland"))),"Onbekend"))</f>
        <v/>
      </c>
      <c r="Q90" s="28" t="n"/>
    </row>
    <row r="91">
      <c r="A91" s="25" t="n"/>
      <c r="B91" s="42" t="n"/>
      <c r="C91" s="25" t="n"/>
      <c r="D91" s="27">
        <f>IF($C91="","",IFERROR(VLOOKUP($C91,'Apparatuurregister'!$A$4:$M$103,2,FALSE),"Onbekend apparaat"))</f>
        <v/>
      </c>
      <c r="E91" s="27">
        <f>IF($C91="","",IFERROR(VLOOKUP($C91,'Apparatuurregister'!$A$4:$M$103,5,FALSE),""))</f>
        <v/>
      </c>
      <c r="F91" s="27">
        <f>IF($C91="","",IFERROR(VLOOKUP($C91,'Apparatuurregister'!$A$4:$M$103,6,FALSE),""))</f>
        <v/>
      </c>
      <c r="G91" s="25" t="n"/>
      <c r="H91" s="28" t="n"/>
      <c r="I91" s="25" t="n"/>
      <c r="J91" s="25" t="n"/>
      <c r="K91" s="25" t="n"/>
      <c r="L91" s="43" t="n"/>
      <c r="M91" s="30" t="n"/>
      <c r="N91" s="31">
        <f>IF($A91="","",IFERROR(($L91*'Dashboard'!$B$12+$M91)*(1+'Dashboard'!$D$12),0))</f>
        <v/>
      </c>
      <c r="O91" s="44">
        <f>IF($A91="","",IFERROR($B91+VLOOKUP($C91,'Apparatuurregister'!$A$4:$M$103,9,FALSE),""))</f>
        <v/>
      </c>
      <c r="P91" s="27">
        <f>IF($A91="","",IFERROR(IF($O91="","Onbekend",IF($O91&lt;TODAY(),"Open",IF($O91&lt;=TODAY()+30,"Binnenkort","Gepland"))),"Onbekend"))</f>
        <v/>
      </c>
      <c r="Q91" s="28" t="n"/>
    </row>
    <row r="92">
      <c r="A92" s="25" t="n"/>
      <c r="B92" s="42" t="n"/>
      <c r="C92" s="25" t="n"/>
      <c r="D92" s="27">
        <f>IF($C92="","",IFERROR(VLOOKUP($C92,'Apparatuurregister'!$A$4:$M$103,2,FALSE),"Onbekend apparaat"))</f>
        <v/>
      </c>
      <c r="E92" s="27">
        <f>IF($C92="","",IFERROR(VLOOKUP($C92,'Apparatuurregister'!$A$4:$M$103,5,FALSE),""))</f>
        <v/>
      </c>
      <c r="F92" s="27">
        <f>IF($C92="","",IFERROR(VLOOKUP($C92,'Apparatuurregister'!$A$4:$M$103,6,FALSE),""))</f>
        <v/>
      </c>
      <c r="G92" s="25" t="n"/>
      <c r="H92" s="28" t="n"/>
      <c r="I92" s="25" t="n"/>
      <c r="J92" s="25" t="n"/>
      <c r="K92" s="25" t="n"/>
      <c r="L92" s="43" t="n"/>
      <c r="M92" s="30" t="n"/>
      <c r="N92" s="31">
        <f>IF($A92="","",IFERROR(($L92*'Dashboard'!$B$12+$M92)*(1+'Dashboard'!$D$12),0))</f>
        <v/>
      </c>
      <c r="O92" s="44">
        <f>IF($A92="","",IFERROR($B92+VLOOKUP($C92,'Apparatuurregister'!$A$4:$M$103,9,FALSE),""))</f>
        <v/>
      </c>
      <c r="P92" s="27">
        <f>IF($A92="","",IFERROR(IF($O92="","Onbekend",IF($O92&lt;TODAY(),"Open",IF($O92&lt;=TODAY()+30,"Binnenkort","Gepland"))),"Onbekend"))</f>
        <v/>
      </c>
      <c r="Q92" s="28" t="n"/>
    </row>
    <row r="93">
      <c r="A93" s="25" t="n"/>
      <c r="B93" s="42" t="n"/>
      <c r="C93" s="25" t="n"/>
      <c r="D93" s="27">
        <f>IF($C93="","",IFERROR(VLOOKUP($C93,'Apparatuurregister'!$A$4:$M$103,2,FALSE),"Onbekend apparaat"))</f>
        <v/>
      </c>
      <c r="E93" s="27">
        <f>IF($C93="","",IFERROR(VLOOKUP($C93,'Apparatuurregister'!$A$4:$M$103,5,FALSE),""))</f>
        <v/>
      </c>
      <c r="F93" s="27">
        <f>IF($C93="","",IFERROR(VLOOKUP($C93,'Apparatuurregister'!$A$4:$M$103,6,FALSE),""))</f>
        <v/>
      </c>
      <c r="G93" s="25" t="n"/>
      <c r="H93" s="28" t="n"/>
      <c r="I93" s="25" t="n"/>
      <c r="J93" s="25" t="n"/>
      <c r="K93" s="25" t="n"/>
      <c r="L93" s="43" t="n"/>
      <c r="M93" s="30" t="n"/>
      <c r="N93" s="31">
        <f>IF($A93="","",IFERROR(($L93*'Dashboard'!$B$12+$M93)*(1+'Dashboard'!$D$12),0))</f>
        <v/>
      </c>
      <c r="O93" s="44">
        <f>IF($A93="","",IFERROR($B93+VLOOKUP($C93,'Apparatuurregister'!$A$4:$M$103,9,FALSE),""))</f>
        <v/>
      </c>
      <c r="P93" s="27">
        <f>IF($A93="","",IFERROR(IF($O93="","Onbekend",IF($O93&lt;TODAY(),"Open",IF($O93&lt;=TODAY()+30,"Binnenkort","Gepland"))),"Onbekend"))</f>
        <v/>
      </c>
      <c r="Q93" s="28" t="n"/>
    </row>
    <row r="94">
      <c r="A94" s="25" t="n"/>
      <c r="B94" s="42" t="n"/>
      <c r="C94" s="25" t="n"/>
      <c r="D94" s="27">
        <f>IF($C94="","",IFERROR(VLOOKUP($C94,'Apparatuurregister'!$A$4:$M$103,2,FALSE),"Onbekend apparaat"))</f>
        <v/>
      </c>
      <c r="E94" s="27">
        <f>IF($C94="","",IFERROR(VLOOKUP($C94,'Apparatuurregister'!$A$4:$M$103,5,FALSE),""))</f>
        <v/>
      </c>
      <c r="F94" s="27">
        <f>IF($C94="","",IFERROR(VLOOKUP($C94,'Apparatuurregister'!$A$4:$M$103,6,FALSE),""))</f>
        <v/>
      </c>
      <c r="G94" s="25" t="n"/>
      <c r="H94" s="28" t="n"/>
      <c r="I94" s="25" t="n"/>
      <c r="J94" s="25" t="n"/>
      <c r="K94" s="25" t="n"/>
      <c r="L94" s="43" t="n"/>
      <c r="M94" s="30" t="n"/>
      <c r="N94" s="31">
        <f>IF($A94="","",IFERROR(($L94*'Dashboard'!$B$12+$M94)*(1+'Dashboard'!$D$12),0))</f>
        <v/>
      </c>
      <c r="O94" s="44">
        <f>IF($A94="","",IFERROR($B94+VLOOKUP($C94,'Apparatuurregister'!$A$4:$M$103,9,FALSE),""))</f>
        <v/>
      </c>
      <c r="P94" s="27">
        <f>IF($A94="","",IFERROR(IF($O94="","Onbekend",IF($O94&lt;TODAY(),"Open",IF($O94&lt;=TODAY()+30,"Binnenkort","Gepland"))),"Onbekend"))</f>
        <v/>
      </c>
      <c r="Q94" s="28" t="n"/>
    </row>
    <row r="95">
      <c r="A95" s="25" t="n"/>
      <c r="B95" s="42" t="n"/>
      <c r="C95" s="25" t="n"/>
      <c r="D95" s="27">
        <f>IF($C95="","",IFERROR(VLOOKUP($C95,'Apparatuurregister'!$A$4:$M$103,2,FALSE),"Onbekend apparaat"))</f>
        <v/>
      </c>
      <c r="E95" s="27">
        <f>IF($C95="","",IFERROR(VLOOKUP($C95,'Apparatuurregister'!$A$4:$M$103,5,FALSE),""))</f>
        <v/>
      </c>
      <c r="F95" s="27">
        <f>IF($C95="","",IFERROR(VLOOKUP($C95,'Apparatuurregister'!$A$4:$M$103,6,FALSE),""))</f>
        <v/>
      </c>
      <c r="G95" s="25" t="n"/>
      <c r="H95" s="28" t="n"/>
      <c r="I95" s="25" t="n"/>
      <c r="J95" s="25" t="n"/>
      <c r="K95" s="25" t="n"/>
      <c r="L95" s="43" t="n"/>
      <c r="M95" s="30" t="n"/>
      <c r="N95" s="31">
        <f>IF($A95="","",IFERROR(($L95*'Dashboard'!$B$12+$M95)*(1+'Dashboard'!$D$12),0))</f>
        <v/>
      </c>
      <c r="O95" s="44">
        <f>IF($A95="","",IFERROR($B95+VLOOKUP($C95,'Apparatuurregister'!$A$4:$M$103,9,FALSE),""))</f>
        <v/>
      </c>
      <c r="P95" s="27">
        <f>IF($A95="","",IFERROR(IF($O95="","Onbekend",IF($O95&lt;TODAY(),"Open",IF($O95&lt;=TODAY()+30,"Binnenkort","Gepland"))),"Onbekend"))</f>
        <v/>
      </c>
      <c r="Q95" s="28" t="n"/>
    </row>
    <row r="96">
      <c r="A96" s="25" t="n"/>
      <c r="B96" s="42" t="n"/>
      <c r="C96" s="25" t="n"/>
      <c r="D96" s="27">
        <f>IF($C96="","",IFERROR(VLOOKUP($C96,'Apparatuurregister'!$A$4:$M$103,2,FALSE),"Onbekend apparaat"))</f>
        <v/>
      </c>
      <c r="E96" s="27">
        <f>IF($C96="","",IFERROR(VLOOKUP($C96,'Apparatuurregister'!$A$4:$M$103,5,FALSE),""))</f>
        <v/>
      </c>
      <c r="F96" s="27">
        <f>IF($C96="","",IFERROR(VLOOKUP($C96,'Apparatuurregister'!$A$4:$M$103,6,FALSE),""))</f>
        <v/>
      </c>
      <c r="G96" s="25" t="n"/>
      <c r="H96" s="28" t="n"/>
      <c r="I96" s="25" t="n"/>
      <c r="J96" s="25" t="n"/>
      <c r="K96" s="25" t="n"/>
      <c r="L96" s="43" t="n"/>
      <c r="M96" s="30" t="n"/>
      <c r="N96" s="31">
        <f>IF($A96="","",IFERROR(($L96*'Dashboard'!$B$12+$M96)*(1+'Dashboard'!$D$12),0))</f>
        <v/>
      </c>
      <c r="O96" s="44">
        <f>IF($A96="","",IFERROR($B96+VLOOKUP($C96,'Apparatuurregister'!$A$4:$M$103,9,FALSE),""))</f>
        <v/>
      </c>
      <c r="P96" s="27">
        <f>IF($A96="","",IFERROR(IF($O96="","Onbekend",IF($O96&lt;TODAY(),"Open",IF($O96&lt;=TODAY()+30,"Binnenkort","Gepland"))),"Onbekend"))</f>
        <v/>
      </c>
      <c r="Q96" s="28" t="n"/>
    </row>
    <row r="97">
      <c r="A97" s="25" t="n"/>
      <c r="B97" s="42" t="n"/>
      <c r="C97" s="25" t="n"/>
      <c r="D97" s="27">
        <f>IF($C97="","",IFERROR(VLOOKUP($C97,'Apparatuurregister'!$A$4:$M$103,2,FALSE),"Onbekend apparaat"))</f>
        <v/>
      </c>
      <c r="E97" s="27">
        <f>IF($C97="","",IFERROR(VLOOKUP($C97,'Apparatuurregister'!$A$4:$M$103,5,FALSE),""))</f>
        <v/>
      </c>
      <c r="F97" s="27">
        <f>IF($C97="","",IFERROR(VLOOKUP($C97,'Apparatuurregister'!$A$4:$M$103,6,FALSE),""))</f>
        <v/>
      </c>
      <c r="G97" s="25" t="n"/>
      <c r="H97" s="28" t="n"/>
      <c r="I97" s="25" t="n"/>
      <c r="J97" s="25" t="n"/>
      <c r="K97" s="25" t="n"/>
      <c r="L97" s="43" t="n"/>
      <c r="M97" s="30" t="n"/>
      <c r="N97" s="31">
        <f>IF($A97="","",IFERROR(($L97*'Dashboard'!$B$12+$M97)*(1+'Dashboard'!$D$12),0))</f>
        <v/>
      </c>
      <c r="O97" s="44">
        <f>IF($A97="","",IFERROR($B97+VLOOKUP($C97,'Apparatuurregister'!$A$4:$M$103,9,FALSE),""))</f>
        <v/>
      </c>
      <c r="P97" s="27">
        <f>IF($A97="","",IFERROR(IF($O97="","Onbekend",IF($O97&lt;TODAY(),"Open",IF($O97&lt;=TODAY()+30,"Binnenkort","Gepland"))),"Onbekend"))</f>
        <v/>
      </c>
      <c r="Q97" s="28" t="n"/>
    </row>
    <row r="98">
      <c r="A98" s="25" t="n"/>
      <c r="B98" s="42" t="n"/>
      <c r="C98" s="25" t="n"/>
      <c r="D98" s="27">
        <f>IF($C98="","",IFERROR(VLOOKUP($C98,'Apparatuurregister'!$A$4:$M$103,2,FALSE),"Onbekend apparaat"))</f>
        <v/>
      </c>
      <c r="E98" s="27">
        <f>IF($C98="","",IFERROR(VLOOKUP($C98,'Apparatuurregister'!$A$4:$M$103,5,FALSE),""))</f>
        <v/>
      </c>
      <c r="F98" s="27">
        <f>IF($C98="","",IFERROR(VLOOKUP($C98,'Apparatuurregister'!$A$4:$M$103,6,FALSE),""))</f>
        <v/>
      </c>
      <c r="G98" s="25" t="n"/>
      <c r="H98" s="28" t="n"/>
      <c r="I98" s="25" t="n"/>
      <c r="J98" s="25" t="n"/>
      <c r="K98" s="25" t="n"/>
      <c r="L98" s="43" t="n"/>
      <c r="M98" s="30" t="n"/>
      <c r="N98" s="31">
        <f>IF($A98="","",IFERROR(($L98*'Dashboard'!$B$12+$M98)*(1+'Dashboard'!$D$12),0))</f>
        <v/>
      </c>
      <c r="O98" s="44">
        <f>IF($A98="","",IFERROR($B98+VLOOKUP($C98,'Apparatuurregister'!$A$4:$M$103,9,FALSE),""))</f>
        <v/>
      </c>
      <c r="P98" s="27">
        <f>IF($A98="","",IFERROR(IF($O98="","Onbekend",IF($O98&lt;TODAY(),"Open",IF($O98&lt;=TODAY()+30,"Binnenkort","Gepland"))),"Onbekend"))</f>
        <v/>
      </c>
      <c r="Q98" s="28" t="n"/>
    </row>
    <row r="99">
      <c r="A99" s="25" t="n"/>
      <c r="B99" s="42" t="n"/>
      <c r="C99" s="25" t="n"/>
      <c r="D99" s="27">
        <f>IF($C99="","",IFERROR(VLOOKUP($C99,'Apparatuurregister'!$A$4:$M$103,2,FALSE),"Onbekend apparaat"))</f>
        <v/>
      </c>
      <c r="E99" s="27">
        <f>IF($C99="","",IFERROR(VLOOKUP($C99,'Apparatuurregister'!$A$4:$M$103,5,FALSE),""))</f>
        <v/>
      </c>
      <c r="F99" s="27">
        <f>IF($C99="","",IFERROR(VLOOKUP($C99,'Apparatuurregister'!$A$4:$M$103,6,FALSE),""))</f>
        <v/>
      </c>
      <c r="G99" s="25" t="n"/>
      <c r="H99" s="28" t="n"/>
      <c r="I99" s="25" t="n"/>
      <c r="J99" s="25" t="n"/>
      <c r="K99" s="25" t="n"/>
      <c r="L99" s="43" t="n"/>
      <c r="M99" s="30" t="n"/>
      <c r="N99" s="31">
        <f>IF($A99="","",IFERROR(($L99*'Dashboard'!$B$12+$M99)*(1+'Dashboard'!$D$12),0))</f>
        <v/>
      </c>
      <c r="O99" s="44">
        <f>IF($A99="","",IFERROR($B99+VLOOKUP($C99,'Apparatuurregister'!$A$4:$M$103,9,FALSE),""))</f>
        <v/>
      </c>
      <c r="P99" s="27">
        <f>IF($A99="","",IFERROR(IF($O99="","Onbekend",IF($O99&lt;TODAY(),"Open",IF($O99&lt;=TODAY()+30,"Binnenkort","Gepland"))),"Onbekend"))</f>
        <v/>
      </c>
      <c r="Q99" s="28" t="n"/>
    </row>
    <row r="100">
      <c r="A100" s="25" t="n"/>
      <c r="B100" s="42" t="n"/>
      <c r="C100" s="25" t="n"/>
      <c r="D100" s="27">
        <f>IF($C100="","",IFERROR(VLOOKUP($C100,'Apparatuurregister'!$A$4:$M$103,2,FALSE),"Onbekend apparaat"))</f>
        <v/>
      </c>
      <c r="E100" s="27">
        <f>IF($C100="","",IFERROR(VLOOKUP($C100,'Apparatuurregister'!$A$4:$M$103,5,FALSE),""))</f>
        <v/>
      </c>
      <c r="F100" s="27">
        <f>IF($C100="","",IFERROR(VLOOKUP($C100,'Apparatuurregister'!$A$4:$M$103,6,FALSE),""))</f>
        <v/>
      </c>
      <c r="G100" s="25" t="n"/>
      <c r="H100" s="28" t="n"/>
      <c r="I100" s="25" t="n"/>
      <c r="J100" s="25" t="n"/>
      <c r="K100" s="25" t="n"/>
      <c r="L100" s="43" t="n"/>
      <c r="M100" s="30" t="n"/>
      <c r="N100" s="31">
        <f>IF($A100="","",IFERROR(($L100*'Dashboard'!$B$12+$M100)*(1+'Dashboard'!$D$12),0))</f>
        <v/>
      </c>
      <c r="O100" s="44">
        <f>IF($A100="","",IFERROR($B100+VLOOKUP($C100,'Apparatuurregister'!$A$4:$M$103,9,FALSE),""))</f>
        <v/>
      </c>
      <c r="P100" s="27">
        <f>IF($A100="","",IFERROR(IF($O100="","Onbekend",IF($O100&lt;TODAY(),"Open",IF($O100&lt;=TODAY()+30,"Binnenkort","Gepland"))),"Onbekend"))</f>
        <v/>
      </c>
      <c r="Q100" s="28" t="n"/>
    </row>
    <row r="101">
      <c r="A101" s="25" t="n"/>
      <c r="B101" s="42" t="n"/>
      <c r="C101" s="25" t="n"/>
      <c r="D101" s="27">
        <f>IF($C101="","",IFERROR(VLOOKUP($C101,'Apparatuurregister'!$A$4:$M$103,2,FALSE),"Onbekend apparaat"))</f>
        <v/>
      </c>
      <c r="E101" s="27">
        <f>IF($C101="","",IFERROR(VLOOKUP($C101,'Apparatuurregister'!$A$4:$M$103,5,FALSE),""))</f>
        <v/>
      </c>
      <c r="F101" s="27">
        <f>IF($C101="","",IFERROR(VLOOKUP($C101,'Apparatuurregister'!$A$4:$M$103,6,FALSE),""))</f>
        <v/>
      </c>
      <c r="G101" s="25" t="n"/>
      <c r="H101" s="28" t="n"/>
      <c r="I101" s="25" t="n"/>
      <c r="J101" s="25" t="n"/>
      <c r="K101" s="25" t="n"/>
      <c r="L101" s="43" t="n"/>
      <c r="M101" s="30" t="n"/>
      <c r="N101" s="31">
        <f>IF($A101="","",IFERROR(($L101*'Dashboard'!$B$12+$M101)*(1+'Dashboard'!$D$12),0))</f>
        <v/>
      </c>
      <c r="O101" s="44">
        <f>IF($A101="","",IFERROR($B101+VLOOKUP($C101,'Apparatuurregister'!$A$4:$M$103,9,FALSE),""))</f>
        <v/>
      </c>
      <c r="P101" s="27">
        <f>IF($A101="","",IFERROR(IF($O101="","Onbekend",IF($O101&lt;TODAY(),"Open",IF($O101&lt;=TODAY()+30,"Binnenkort","Gepland"))),"Onbekend"))</f>
        <v/>
      </c>
      <c r="Q101" s="28" t="n"/>
    </row>
    <row r="102">
      <c r="A102" s="25" t="n"/>
      <c r="B102" s="42" t="n"/>
      <c r="C102" s="25" t="n"/>
      <c r="D102" s="27">
        <f>IF($C102="","",IFERROR(VLOOKUP($C102,'Apparatuurregister'!$A$4:$M$103,2,FALSE),"Onbekend apparaat"))</f>
        <v/>
      </c>
      <c r="E102" s="27">
        <f>IF($C102="","",IFERROR(VLOOKUP($C102,'Apparatuurregister'!$A$4:$M$103,5,FALSE),""))</f>
        <v/>
      </c>
      <c r="F102" s="27">
        <f>IF($C102="","",IFERROR(VLOOKUP($C102,'Apparatuurregister'!$A$4:$M$103,6,FALSE),""))</f>
        <v/>
      </c>
      <c r="G102" s="25" t="n"/>
      <c r="H102" s="28" t="n"/>
      <c r="I102" s="25" t="n"/>
      <c r="J102" s="25" t="n"/>
      <c r="K102" s="25" t="n"/>
      <c r="L102" s="43" t="n"/>
      <c r="M102" s="30" t="n"/>
      <c r="N102" s="31">
        <f>IF($A102="","",IFERROR(($L102*'Dashboard'!$B$12+$M102)*(1+'Dashboard'!$D$12),0))</f>
        <v/>
      </c>
      <c r="O102" s="44">
        <f>IF($A102="","",IFERROR($B102+VLOOKUP($C102,'Apparatuurregister'!$A$4:$M$103,9,FALSE),""))</f>
        <v/>
      </c>
      <c r="P102" s="27">
        <f>IF($A102="","",IFERROR(IF($O102="","Onbekend",IF($O102&lt;TODAY(),"Open",IF($O102&lt;=TODAY()+30,"Binnenkort","Gepland"))),"Onbekend"))</f>
        <v/>
      </c>
      <c r="Q102" s="28" t="n"/>
    </row>
    <row r="103">
      <c r="A103" s="25" t="n"/>
      <c r="B103" s="42" t="n"/>
      <c r="C103" s="25" t="n"/>
      <c r="D103" s="27">
        <f>IF($C103="","",IFERROR(VLOOKUP($C103,'Apparatuurregister'!$A$4:$M$103,2,FALSE),"Onbekend apparaat"))</f>
        <v/>
      </c>
      <c r="E103" s="27">
        <f>IF($C103="","",IFERROR(VLOOKUP($C103,'Apparatuurregister'!$A$4:$M$103,5,FALSE),""))</f>
        <v/>
      </c>
      <c r="F103" s="27">
        <f>IF($C103="","",IFERROR(VLOOKUP($C103,'Apparatuurregister'!$A$4:$M$103,6,FALSE),""))</f>
        <v/>
      </c>
      <c r="G103" s="25" t="n"/>
      <c r="H103" s="28" t="n"/>
      <c r="I103" s="25" t="n"/>
      <c r="J103" s="25" t="n"/>
      <c r="K103" s="25" t="n"/>
      <c r="L103" s="43" t="n"/>
      <c r="M103" s="30" t="n"/>
      <c r="N103" s="31">
        <f>IF($A103="","",IFERROR(($L103*'Dashboard'!$B$12+$M103)*(1+'Dashboard'!$D$12),0))</f>
        <v/>
      </c>
      <c r="O103" s="44">
        <f>IF($A103="","",IFERROR($B103+VLOOKUP($C103,'Apparatuurregister'!$A$4:$M$103,9,FALSE),""))</f>
        <v/>
      </c>
      <c r="P103" s="27">
        <f>IF($A103="","",IFERROR(IF($O103="","Onbekend",IF($O103&lt;TODAY(),"Open",IF($O103&lt;=TODAY()+30,"Binnenkort","Gepland"))),"Onbekend"))</f>
        <v/>
      </c>
      <c r="Q103" s="28" t="n"/>
    </row>
  </sheetData>
  <autoFilter ref="A3:Q103"/>
  <mergeCells count="1">
    <mergeCell ref="A1:Q1"/>
  </mergeCells>
  <conditionalFormatting sqref="P4:P103">
    <cfRule type="expression" priority="1" dxfId="0" stopIfTrue="1">
      <formula>$P4="Open"</formula>
    </cfRule>
    <cfRule type="expression" priority="2" dxfId="1" stopIfTrue="1">
      <formula>$P4="Binnenkort"</formula>
    </cfRule>
    <cfRule type="expression" priority="3" dxfId="2" stopIfTrue="1">
      <formula>$P4="Gepland"</formula>
    </cfRule>
  </conditionalFormatting>
  <conditionalFormatting sqref="K4:K103">
    <cfRule type="expression" priority="4" dxfId="2" stopIfTrue="1">
      <formula>$K4="Afgerond"</formula>
    </cfRule>
    <cfRule type="expression" priority="5" dxfId="1" stopIfTrue="1">
      <formula>$K4="In behandeling"</formula>
    </cfRule>
  </conditionalFormatting>
  <dataValidations count="6">
    <dataValidation sqref="C4:C103" showErrorMessage="1" showInputMessage="1" allowBlank="1" type="list">
      <formula1>'Apparatuurregister'!$A$4:$A$103</formula1>
    </dataValidation>
    <dataValidation sqref="G4:G103" showErrorMessage="1" showInputMessage="1" allowBlank="1" type="list">
      <formula1>"Preventief,Correctief,Inspectie,Keuring"</formula1>
    </dataValidation>
    <dataValidation sqref="K4:K103" showErrorMessage="1" showInputMessage="1" allowBlank="1" type="list">
      <formula1>"Afgerond,In behandeling,Geannuleerd"</formula1>
    </dataValidation>
    <dataValidation sqref="P4:P103" showErrorMessage="1" showInputMessage="1" allowBlank="1" type="list">
      <formula1>"Open,Binnenkort,Gepland"</formula1>
    </dataValidation>
    <dataValidation sqref="L4:L103" showErrorMessage="1" showInputMessage="1" allowBlank="1" type="decimal" operator="between">
      <formula1>0</formula1>
      <formula2>10000</formula2>
    </dataValidation>
    <dataValidation sqref="M4:M103" showErrorMessage="1" showInputMessage="1" allowBlank="1" type="decimal" operator="between">
      <formula1>0</formula1>
      <formula2>1000000</formula2>
    </dataValidation>
  </dataValidation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M103"/>
  <sheetViews>
    <sheetView showGridLines="0"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6" customWidth="1" min="1" max="1"/>
    <col width="24" customWidth="1" min="2" max="2"/>
    <col width="22" customWidth="1" min="3" max="3"/>
    <col width="16" customWidth="1" min="4" max="4"/>
    <col width="22" customWidth="1" min="5" max="5"/>
    <col width="16" customWidth="1" min="6" max="6"/>
    <col width="16" customWidth="1" min="7" max="7"/>
    <col width="18" customWidth="1" min="8" max="8"/>
    <col width="26" customWidth="1" min="9" max="9"/>
    <col width="20" customWidth="1" min="10" max="10"/>
    <col width="25" customWidth="1" min="11" max="11"/>
    <col width="16" customWidth="1" min="12" max="12"/>
    <col width="12" customWidth="1" min="13" max="13"/>
  </cols>
  <sheetData>
    <row r="1" ht="28" customHeight="1">
      <c r="A1" s="1" t="inlineStr">
        <is>
          <t>Apparatuurregister</t>
        </is>
      </c>
    </row>
    <row r="2">
      <c r="A2" s="2" t="inlineStr">
        <is>
          <t>Referentielijst voor apparatuur. Voeg nieuwe apparatuur toe in de lichtgele cellen; deze is daarna beschikbaar in het onderhoudslogboek.</t>
        </is>
      </c>
    </row>
    <row r="3">
      <c r="A3" s="24" t="inlineStr">
        <is>
          <t>Apparatuur-ID</t>
        </is>
      </c>
      <c r="B3" s="24" t="inlineStr">
        <is>
          <t>Apparatuurnaam</t>
        </is>
      </c>
      <c r="C3" s="24" t="inlineStr">
        <is>
          <t>Merk/model</t>
        </is>
      </c>
      <c r="D3" s="24" t="inlineStr">
        <is>
          <t>Serienummer</t>
        </is>
      </c>
      <c r="E3" s="24" t="inlineStr">
        <is>
          <t>Categorie</t>
        </is>
      </c>
      <c r="F3" s="24" t="inlineStr">
        <is>
          <t>Locatie</t>
        </is>
      </c>
      <c r="G3" s="24" t="inlineStr">
        <is>
          <t>Aanschafdatum</t>
        </is>
      </c>
      <c r="H3" s="24" t="inlineStr">
        <is>
          <t>Aanschafwaarde</t>
        </is>
      </c>
      <c r="I3" s="24" t="inlineStr">
        <is>
          <t>Onderhoudsinterval in dagen</t>
        </is>
      </c>
      <c r="J3" s="24" t="inlineStr">
        <is>
          <t>Verantwoordelijke</t>
        </is>
      </c>
      <c r="K3" s="24" t="inlineStr">
        <is>
          <t>Leverancier</t>
        </is>
      </c>
      <c r="L3" s="24" t="inlineStr">
        <is>
          <t>Garantie tot</t>
        </is>
      </c>
      <c r="M3" s="24" t="inlineStr">
        <is>
          <t>Actief?</t>
        </is>
      </c>
    </row>
    <row r="4">
      <c r="A4" s="25" t="inlineStr">
        <is>
          <t>APP-001</t>
        </is>
      </c>
      <c r="B4" s="28" t="inlineStr">
        <is>
          <t>CNC-freesmachine</t>
        </is>
      </c>
      <c r="C4" s="28" t="inlineStr">
        <is>
          <t>Haas VF-2</t>
        </is>
      </c>
      <c r="D4" s="25" t="inlineStr">
        <is>
          <t>HFS-2601</t>
        </is>
      </c>
      <c r="E4" s="25" t="inlineStr">
        <is>
          <t>Metaalbewerking</t>
        </is>
      </c>
      <c r="F4" s="25" t="inlineStr">
        <is>
          <t>Eindhoven</t>
        </is>
      </c>
      <c r="G4" s="42" t="n">
        <v>46027</v>
      </c>
      <c r="H4" s="30" t="n">
        <v>85000</v>
      </c>
      <c r="I4" s="33" t="n">
        <v>180</v>
      </c>
      <c r="J4" s="28" t="inlineStr">
        <is>
          <t>Daan Jansen</t>
        </is>
      </c>
      <c r="K4" s="28" t="inlineStr">
        <is>
          <t>Techniek Zuid B.V.</t>
        </is>
      </c>
      <c r="L4" s="42" t="n">
        <v>46387</v>
      </c>
      <c r="M4" s="25" t="inlineStr">
        <is>
          <t>Ja</t>
        </is>
      </c>
    </row>
    <row r="5">
      <c r="A5" s="25" t="inlineStr">
        <is>
          <t>APP-002</t>
        </is>
      </c>
      <c r="B5" s="28" t="inlineStr">
        <is>
          <t>Compressor</t>
        </is>
      </c>
      <c r="C5" s="28" t="inlineStr">
        <is>
          <t>Atlas Copco GA11</t>
        </is>
      </c>
      <c r="D5" s="25" t="inlineStr">
        <is>
          <t>ACR-2602</t>
        </is>
      </c>
      <c r="E5" s="25" t="inlineStr">
        <is>
          <t>Perslucht</t>
        </is>
      </c>
      <c r="F5" s="25" t="inlineStr">
        <is>
          <t>Rotterdam</t>
        </is>
      </c>
      <c r="G5" s="42" t="n">
        <v>46034</v>
      </c>
      <c r="H5" s="30" t="n">
        <v>12500</v>
      </c>
      <c r="I5" s="33" t="n">
        <v>90</v>
      </c>
      <c r="J5" s="28" t="inlineStr">
        <is>
          <t>Emma Bakker</t>
        </is>
      </c>
      <c r="K5" s="28" t="inlineStr">
        <is>
          <t>Compressor Service B.V.</t>
        </is>
      </c>
      <c r="L5" s="42" t="n">
        <v>46387</v>
      </c>
      <c r="M5" s="25" t="inlineStr">
        <is>
          <t>Ja</t>
        </is>
      </c>
    </row>
    <row r="6">
      <c r="A6" s="25" t="inlineStr">
        <is>
          <t>APP-003</t>
        </is>
      </c>
      <c r="B6" s="28" t="inlineStr">
        <is>
          <t>Heftruck</t>
        </is>
      </c>
      <c r="C6" s="28" t="inlineStr">
        <is>
          <t>Toyota Traigo 48</t>
        </is>
      </c>
      <c r="D6" s="25" t="inlineStr">
        <is>
          <t>TFT-2603</t>
        </is>
      </c>
      <c r="E6" s="25" t="inlineStr">
        <is>
          <t>Intern transport</t>
        </is>
      </c>
      <c r="F6" s="25" t="inlineStr">
        <is>
          <t>Utrecht</t>
        </is>
      </c>
      <c r="G6" s="42" t="n">
        <v>46044</v>
      </c>
      <c r="H6" s="30" t="n">
        <v>32000</v>
      </c>
      <c r="I6" s="33" t="n">
        <v>180</v>
      </c>
      <c r="J6" s="28" t="inlineStr">
        <is>
          <t>Sophie de Boer</t>
        </is>
      </c>
      <c r="K6" s="28" t="inlineStr">
        <is>
          <t>Heftruck Service Utrecht</t>
        </is>
      </c>
      <c r="L6" s="42" t="n">
        <v>46387</v>
      </c>
      <c r="M6" s="25" t="inlineStr">
        <is>
          <t>Ja</t>
        </is>
      </c>
    </row>
    <row r="7">
      <c r="A7" s="25" t="inlineStr">
        <is>
          <t>APP-004</t>
        </is>
      </c>
      <c r="B7" s="28" t="inlineStr">
        <is>
          <t>Airco-installatie</t>
        </is>
      </c>
      <c r="C7" s="28" t="inlineStr">
        <is>
          <t>Daikin Sky Air</t>
        </is>
      </c>
      <c r="D7" s="25" t="inlineStr">
        <is>
          <t>DSA-2604</t>
        </is>
      </c>
      <c r="E7" s="25" t="inlineStr">
        <is>
          <t>Klimaat &amp; koeling</t>
        </is>
      </c>
      <c r="F7" s="25" t="inlineStr">
        <is>
          <t>Amsterdam</t>
        </is>
      </c>
      <c r="G7" s="42" t="n">
        <v>46056</v>
      </c>
      <c r="H7" s="30" t="n">
        <v>18750</v>
      </c>
      <c r="I7" s="33" t="n">
        <v>90</v>
      </c>
      <c r="J7" s="28" t="inlineStr">
        <is>
          <t>Bram Visser</t>
        </is>
      </c>
      <c r="K7" s="28" t="inlineStr">
        <is>
          <t>KlimaatComfort B.V.</t>
        </is>
      </c>
      <c r="L7" s="42" t="n">
        <v>46387</v>
      </c>
      <c r="M7" s="25" t="inlineStr">
        <is>
          <t>Ja</t>
        </is>
      </c>
    </row>
    <row r="8">
      <c r="A8" s="25" t="inlineStr">
        <is>
          <t>APP-005</t>
        </is>
      </c>
      <c r="B8" s="28" t="inlineStr">
        <is>
          <t>Lasrobot</t>
        </is>
      </c>
      <c r="C8" s="28" t="inlineStr">
        <is>
          <t>ABB IRB 2600</t>
        </is>
      </c>
      <c r="D8" s="25" t="inlineStr">
        <is>
          <t>AIR-2605</t>
        </is>
      </c>
      <c r="E8" s="25" t="inlineStr">
        <is>
          <t>Automatisering</t>
        </is>
      </c>
      <c r="F8" s="25" t="inlineStr">
        <is>
          <t>Tilburg</t>
        </is>
      </c>
      <c r="G8" s="42" t="n">
        <v>46069</v>
      </c>
      <c r="H8" s="30" t="n">
        <v>110000</v>
      </c>
      <c r="I8" s="33" t="n">
        <v>180</v>
      </c>
      <c r="J8" s="28" t="inlineStr">
        <is>
          <t>Julia Meijer</t>
        </is>
      </c>
      <c r="K8" s="28" t="inlineStr">
        <is>
          <t>Robotica Partners B.V.</t>
        </is>
      </c>
      <c r="L8" s="42" t="n">
        <v>46387</v>
      </c>
      <c r="M8" s="25" t="inlineStr">
        <is>
          <t>Ja</t>
        </is>
      </c>
    </row>
    <row r="9">
      <c r="A9" s="25" t="inlineStr">
        <is>
          <t>APP-006</t>
        </is>
      </c>
      <c r="B9" s="28" t="inlineStr">
        <is>
          <t>Koelinstallatie</t>
        </is>
      </c>
      <c r="C9" s="28" t="inlineStr">
        <is>
          <t>Bitzer Ecoline</t>
        </is>
      </c>
      <c r="D9" s="25" t="inlineStr">
        <is>
          <t>BEC-2606</t>
        </is>
      </c>
      <c r="E9" s="25" t="inlineStr">
        <is>
          <t>Klimaat &amp; koeling</t>
        </is>
      </c>
      <c r="F9" s="25" t="inlineStr">
        <is>
          <t>Groningen</t>
        </is>
      </c>
      <c r="G9" s="42" t="n">
        <v>46083</v>
      </c>
      <c r="H9" s="30" t="n">
        <v>42000</v>
      </c>
      <c r="I9" s="33" t="n">
        <v>60</v>
      </c>
      <c r="J9" s="28" t="inlineStr">
        <is>
          <t>Thijs Mulder</t>
        </is>
      </c>
      <c r="K9" s="28" t="inlineStr">
        <is>
          <t>NoordKoel Techniek</t>
        </is>
      </c>
      <c r="L9" s="42" t="n">
        <v>46387</v>
      </c>
      <c r="M9" s="25" t="inlineStr">
        <is>
          <t>Ja</t>
        </is>
      </c>
    </row>
    <row r="10">
      <c r="A10" s="25" t="inlineStr">
        <is>
          <t>APP-007</t>
        </is>
      </c>
      <c r="B10" s="28" t="inlineStr">
        <is>
          <t>Noodstroomaggregaat</t>
        </is>
      </c>
      <c r="C10" s="28" t="inlineStr">
        <is>
          <t>Pramac GSW45</t>
        </is>
      </c>
      <c r="D10" s="25" t="inlineStr">
        <is>
          <t>PGS-2607</t>
        </is>
      </c>
      <c r="E10" s="25" t="inlineStr">
        <is>
          <t>Veiligheid &amp; energie</t>
        </is>
      </c>
      <c r="F10" s="25" t="inlineStr">
        <is>
          <t>Den Haag</t>
        </is>
      </c>
      <c r="G10" s="42" t="n">
        <v>46095</v>
      </c>
      <c r="H10" s="30" t="n">
        <v>28500</v>
      </c>
      <c r="I10" s="33" t="n">
        <v>365</v>
      </c>
      <c r="J10" s="28" t="inlineStr">
        <is>
          <t>Lieke van Dijk</t>
        </is>
      </c>
      <c r="K10" s="28" t="inlineStr">
        <is>
          <t>VeiligStroom Nederland</t>
        </is>
      </c>
      <c r="L10" s="42" t="n">
        <v>46387</v>
      </c>
      <c r="M10" s="25" t="inlineStr">
        <is>
          <t>Ja</t>
        </is>
      </c>
    </row>
    <row r="11">
      <c r="A11" s="25" t="inlineStr">
        <is>
          <t>APP-008</t>
        </is>
      </c>
      <c r="B11" s="28" t="inlineStr">
        <is>
          <t>Verpakkingsmachine</t>
        </is>
      </c>
      <c r="C11" s="28" t="inlineStr">
        <is>
          <t>Multivac C200</t>
        </is>
      </c>
      <c r="D11" s="25" t="inlineStr">
        <is>
          <t>MVC-2608</t>
        </is>
      </c>
      <c r="E11" s="25" t="inlineStr">
        <is>
          <t>Verpakking</t>
        </is>
      </c>
      <c r="F11" s="25" t="inlineStr">
        <is>
          <t>Breda</t>
        </is>
      </c>
      <c r="G11" s="42" t="n">
        <v>46119</v>
      </c>
      <c r="H11" s="30" t="n">
        <v>46500</v>
      </c>
      <c r="I11" s="33" t="n">
        <v>90</v>
      </c>
      <c r="J11" s="28" t="inlineStr">
        <is>
          <t>Ruben Bos</t>
        </is>
      </c>
      <c r="K11" s="28" t="inlineStr">
        <is>
          <t>VerpakPro Service</t>
        </is>
      </c>
      <c r="L11" s="42" t="n">
        <v>46387</v>
      </c>
      <c r="M11" s="25" t="inlineStr">
        <is>
          <t>Ja</t>
        </is>
      </c>
    </row>
    <row r="12">
      <c r="A12" s="25" t="inlineStr">
        <is>
          <t>APP-009</t>
        </is>
      </c>
      <c r="B12" s="28" t="inlineStr">
        <is>
          <t>Magazijnlift</t>
        </is>
      </c>
      <c r="C12" s="28" t="inlineStr">
        <is>
          <t>Jungheinrich EFG</t>
        </is>
      </c>
      <c r="D12" s="25" t="inlineStr">
        <is>
          <t>JEF-2609</t>
        </is>
      </c>
      <c r="E12" s="25" t="inlineStr">
        <is>
          <t>Intern transport</t>
        </is>
      </c>
      <c r="F12" s="25" t="inlineStr">
        <is>
          <t>Nijmegen</t>
        </is>
      </c>
      <c r="G12" s="42" t="n">
        <v>46133</v>
      </c>
      <c r="H12" s="30" t="n">
        <v>36750</v>
      </c>
      <c r="I12" s="33" t="n">
        <v>180</v>
      </c>
      <c r="J12" s="28" t="inlineStr">
        <is>
          <t>Sanne de Vries</t>
        </is>
      </c>
      <c r="K12" s="28" t="inlineStr">
        <is>
          <t>Liftkeur B.V.</t>
        </is>
      </c>
      <c r="L12" s="42" t="n">
        <v>46387</v>
      </c>
      <c r="M12" s="25" t="inlineStr">
        <is>
          <t>Ja</t>
        </is>
      </c>
    </row>
    <row r="13">
      <c r="A13" s="25" t="inlineStr">
        <is>
          <t>APP-010</t>
        </is>
      </c>
      <c r="B13" s="28" t="inlineStr">
        <is>
          <t>3D-printer</t>
        </is>
      </c>
      <c r="C13" s="28" t="inlineStr">
        <is>
          <t>Ultimaker S7</t>
        </is>
      </c>
      <c r="D13" s="25" t="inlineStr">
        <is>
          <t>UMS-2610</t>
        </is>
      </c>
      <c r="E13" s="25" t="inlineStr">
        <is>
          <t>Prototyping</t>
        </is>
      </c>
      <c r="F13" s="25" t="inlineStr">
        <is>
          <t>Haarlem</t>
        </is>
      </c>
      <c r="G13" s="42" t="n">
        <v>46154</v>
      </c>
      <c r="H13" s="30" t="n">
        <v>7200</v>
      </c>
      <c r="I13" s="33" t="n">
        <v>30</v>
      </c>
      <c r="J13" s="28" t="inlineStr">
        <is>
          <t>Lars Smit</t>
        </is>
      </c>
      <c r="K13" s="28" t="inlineStr">
        <is>
          <t>PrintLab Nederland</t>
        </is>
      </c>
      <c r="L13" s="42" t="n">
        <v>46387</v>
      </c>
      <c r="M13" s="25" t="inlineStr">
        <is>
          <t>Ja</t>
        </is>
      </c>
    </row>
    <row r="14">
      <c r="A14" s="25" t="n"/>
      <c r="B14" s="28" t="n"/>
      <c r="C14" s="28" t="n"/>
      <c r="D14" s="25" t="n"/>
      <c r="E14" s="25" t="n"/>
      <c r="F14" s="25" t="n"/>
      <c r="G14" s="42" t="n"/>
      <c r="H14" s="30" t="n"/>
      <c r="I14" s="33" t="n"/>
      <c r="J14" s="28" t="n"/>
      <c r="K14" s="28" t="n"/>
      <c r="L14" s="42" t="n"/>
      <c r="M14" s="25" t="n"/>
    </row>
    <row r="15">
      <c r="A15" s="25" t="n"/>
      <c r="B15" s="28" t="n"/>
      <c r="C15" s="28" t="n"/>
      <c r="D15" s="25" t="n"/>
      <c r="E15" s="25" t="n"/>
      <c r="F15" s="25" t="n"/>
      <c r="G15" s="42" t="n"/>
      <c r="H15" s="30" t="n"/>
      <c r="I15" s="33" t="n"/>
      <c r="J15" s="28" t="n"/>
      <c r="K15" s="28" t="n"/>
      <c r="L15" s="42" t="n"/>
      <c r="M15" s="25" t="n"/>
    </row>
    <row r="16">
      <c r="A16" s="25" t="n"/>
      <c r="B16" s="28" t="n"/>
      <c r="C16" s="28" t="n"/>
      <c r="D16" s="25" t="n"/>
      <c r="E16" s="25" t="n"/>
      <c r="F16" s="25" t="n"/>
      <c r="G16" s="42" t="n"/>
      <c r="H16" s="30" t="n"/>
      <c r="I16" s="33" t="n"/>
      <c r="J16" s="28" t="n"/>
      <c r="K16" s="28" t="n"/>
      <c r="L16" s="42" t="n"/>
      <c r="M16" s="25" t="n"/>
    </row>
    <row r="17">
      <c r="A17" s="25" t="n"/>
      <c r="B17" s="28" t="n"/>
      <c r="C17" s="28" t="n"/>
      <c r="D17" s="25" t="n"/>
      <c r="E17" s="25" t="n"/>
      <c r="F17" s="25" t="n"/>
      <c r="G17" s="42" t="n"/>
      <c r="H17" s="30" t="n"/>
      <c r="I17" s="33" t="n"/>
      <c r="J17" s="28" t="n"/>
      <c r="K17" s="28" t="n"/>
      <c r="L17" s="42" t="n"/>
      <c r="M17" s="25" t="n"/>
    </row>
    <row r="18">
      <c r="A18" s="25" t="n"/>
      <c r="B18" s="28" t="n"/>
      <c r="C18" s="28" t="n"/>
      <c r="D18" s="25" t="n"/>
      <c r="E18" s="25" t="n"/>
      <c r="F18" s="25" t="n"/>
      <c r="G18" s="42" t="n"/>
      <c r="H18" s="30" t="n"/>
      <c r="I18" s="33" t="n"/>
      <c r="J18" s="28" t="n"/>
      <c r="K18" s="28" t="n"/>
      <c r="L18" s="42" t="n"/>
      <c r="M18" s="25" t="n"/>
    </row>
    <row r="19">
      <c r="A19" s="25" t="n"/>
      <c r="B19" s="28" t="n"/>
      <c r="C19" s="28" t="n"/>
      <c r="D19" s="25" t="n"/>
      <c r="E19" s="25" t="n"/>
      <c r="F19" s="25" t="n"/>
      <c r="G19" s="42" t="n"/>
      <c r="H19" s="30" t="n"/>
      <c r="I19" s="33" t="n"/>
      <c r="J19" s="28" t="n"/>
      <c r="K19" s="28" t="n"/>
      <c r="L19" s="42" t="n"/>
      <c r="M19" s="25" t="n"/>
    </row>
    <row r="20">
      <c r="A20" s="25" t="n"/>
      <c r="B20" s="28" t="n"/>
      <c r="C20" s="28" t="n"/>
      <c r="D20" s="25" t="n"/>
      <c r="E20" s="25" t="n"/>
      <c r="F20" s="25" t="n"/>
      <c r="G20" s="42" t="n"/>
      <c r="H20" s="30" t="n"/>
      <c r="I20" s="33" t="n"/>
      <c r="J20" s="28" t="n"/>
      <c r="K20" s="28" t="n"/>
      <c r="L20" s="42" t="n"/>
      <c r="M20" s="25" t="n"/>
    </row>
    <row r="21">
      <c r="A21" s="25" t="n"/>
      <c r="B21" s="28" t="n"/>
      <c r="C21" s="28" t="n"/>
      <c r="D21" s="25" t="n"/>
      <c r="E21" s="25" t="n"/>
      <c r="F21" s="25" t="n"/>
      <c r="G21" s="42" t="n"/>
      <c r="H21" s="30" t="n"/>
      <c r="I21" s="33" t="n"/>
      <c r="J21" s="28" t="n"/>
      <c r="K21" s="28" t="n"/>
      <c r="L21" s="42" t="n"/>
      <c r="M21" s="25" t="n"/>
    </row>
    <row r="22">
      <c r="A22" s="25" t="n"/>
      <c r="B22" s="28" t="n"/>
      <c r="C22" s="28" t="n"/>
      <c r="D22" s="25" t="n"/>
      <c r="E22" s="25" t="n"/>
      <c r="F22" s="25" t="n"/>
      <c r="G22" s="42" t="n"/>
      <c r="H22" s="30" t="n"/>
      <c r="I22" s="33" t="n"/>
      <c r="J22" s="28" t="n"/>
      <c r="K22" s="28" t="n"/>
      <c r="L22" s="42" t="n"/>
      <c r="M22" s="25" t="n"/>
    </row>
    <row r="23">
      <c r="A23" s="25" t="n"/>
      <c r="B23" s="28" t="n"/>
      <c r="C23" s="28" t="n"/>
      <c r="D23" s="25" t="n"/>
      <c r="E23" s="25" t="n"/>
      <c r="F23" s="25" t="n"/>
      <c r="G23" s="42" t="n"/>
      <c r="H23" s="30" t="n"/>
      <c r="I23" s="33" t="n"/>
      <c r="J23" s="28" t="n"/>
      <c r="K23" s="28" t="n"/>
      <c r="L23" s="42" t="n"/>
      <c r="M23" s="25" t="n"/>
    </row>
    <row r="24">
      <c r="A24" s="25" t="n"/>
      <c r="B24" s="28" t="n"/>
      <c r="C24" s="28" t="n"/>
      <c r="D24" s="25" t="n"/>
      <c r="E24" s="25" t="n"/>
      <c r="F24" s="25" t="n"/>
      <c r="G24" s="42" t="n"/>
      <c r="H24" s="30" t="n"/>
      <c r="I24" s="33" t="n"/>
      <c r="J24" s="28" t="n"/>
      <c r="K24" s="28" t="n"/>
      <c r="L24" s="42" t="n"/>
      <c r="M24" s="25" t="n"/>
    </row>
    <row r="25">
      <c r="A25" s="25" t="n"/>
      <c r="B25" s="28" t="n"/>
      <c r="C25" s="28" t="n"/>
      <c r="D25" s="25" t="n"/>
      <c r="E25" s="25" t="n"/>
      <c r="F25" s="25" t="n"/>
      <c r="G25" s="42" t="n"/>
      <c r="H25" s="30" t="n"/>
      <c r="I25" s="33" t="n"/>
      <c r="J25" s="28" t="n"/>
      <c r="K25" s="28" t="n"/>
      <c r="L25" s="42" t="n"/>
      <c r="M25" s="25" t="n"/>
    </row>
    <row r="26">
      <c r="A26" s="25" t="n"/>
      <c r="B26" s="28" t="n"/>
      <c r="C26" s="28" t="n"/>
      <c r="D26" s="25" t="n"/>
      <c r="E26" s="25" t="n"/>
      <c r="F26" s="25" t="n"/>
      <c r="G26" s="42" t="n"/>
      <c r="H26" s="30" t="n"/>
      <c r="I26" s="33" t="n"/>
      <c r="J26" s="28" t="n"/>
      <c r="K26" s="28" t="n"/>
      <c r="L26" s="42" t="n"/>
      <c r="M26" s="25" t="n"/>
    </row>
    <row r="27">
      <c r="A27" s="25" t="n"/>
      <c r="B27" s="28" t="n"/>
      <c r="C27" s="28" t="n"/>
      <c r="D27" s="25" t="n"/>
      <c r="E27" s="25" t="n"/>
      <c r="F27" s="25" t="n"/>
      <c r="G27" s="42" t="n"/>
      <c r="H27" s="30" t="n"/>
      <c r="I27" s="33" t="n"/>
      <c r="J27" s="28" t="n"/>
      <c r="K27" s="28" t="n"/>
      <c r="L27" s="42" t="n"/>
      <c r="M27" s="25" t="n"/>
    </row>
    <row r="28">
      <c r="A28" s="25" t="n"/>
      <c r="B28" s="28" t="n"/>
      <c r="C28" s="28" t="n"/>
      <c r="D28" s="25" t="n"/>
      <c r="E28" s="25" t="n"/>
      <c r="F28" s="25" t="n"/>
      <c r="G28" s="42" t="n"/>
      <c r="H28" s="30" t="n"/>
      <c r="I28" s="33" t="n"/>
      <c r="J28" s="28" t="n"/>
      <c r="K28" s="28" t="n"/>
      <c r="L28" s="42" t="n"/>
      <c r="M28" s="25" t="n"/>
    </row>
    <row r="29">
      <c r="A29" s="25" t="n"/>
      <c r="B29" s="28" t="n"/>
      <c r="C29" s="28" t="n"/>
      <c r="D29" s="25" t="n"/>
      <c r="E29" s="25" t="n"/>
      <c r="F29" s="25" t="n"/>
      <c r="G29" s="42" t="n"/>
      <c r="H29" s="30" t="n"/>
      <c r="I29" s="33" t="n"/>
      <c r="J29" s="28" t="n"/>
      <c r="K29" s="28" t="n"/>
      <c r="L29" s="42" t="n"/>
      <c r="M29" s="25" t="n"/>
    </row>
    <row r="30">
      <c r="A30" s="25" t="n"/>
      <c r="B30" s="28" t="n"/>
      <c r="C30" s="28" t="n"/>
      <c r="D30" s="25" t="n"/>
      <c r="E30" s="25" t="n"/>
      <c r="F30" s="25" t="n"/>
      <c r="G30" s="42" t="n"/>
      <c r="H30" s="30" t="n"/>
      <c r="I30" s="33" t="n"/>
      <c r="J30" s="28" t="n"/>
      <c r="K30" s="28" t="n"/>
      <c r="L30" s="42" t="n"/>
      <c r="M30" s="25" t="n"/>
    </row>
    <row r="31">
      <c r="A31" s="25" t="n"/>
      <c r="B31" s="28" t="n"/>
      <c r="C31" s="28" t="n"/>
      <c r="D31" s="25" t="n"/>
      <c r="E31" s="25" t="n"/>
      <c r="F31" s="25" t="n"/>
      <c r="G31" s="42" t="n"/>
      <c r="H31" s="30" t="n"/>
      <c r="I31" s="33" t="n"/>
      <c r="J31" s="28" t="n"/>
      <c r="K31" s="28" t="n"/>
      <c r="L31" s="42" t="n"/>
      <c r="M31" s="25" t="n"/>
    </row>
    <row r="32">
      <c r="A32" s="25" t="n"/>
      <c r="B32" s="28" t="n"/>
      <c r="C32" s="28" t="n"/>
      <c r="D32" s="25" t="n"/>
      <c r="E32" s="25" t="n"/>
      <c r="F32" s="25" t="n"/>
      <c r="G32" s="42" t="n"/>
      <c r="H32" s="30" t="n"/>
      <c r="I32" s="33" t="n"/>
      <c r="J32" s="28" t="n"/>
      <c r="K32" s="28" t="n"/>
      <c r="L32" s="42" t="n"/>
      <c r="M32" s="25" t="n"/>
    </row>
    <row r="33">
      <c r="A33" s="25" t="n"/>
      <c r="B33" s="28" t="n"/>
      <c r="C33" s="28" t="n"/>
      <c r="D33" s="25" t="n"/>
      <c r="E33" s="25" t="n"/>
      <c r="F33" s="25" t="n"/>
      <c r="G33" s="42" t="n"/>
      <c r="H33" s="30" t="n"/>
      <c r="I33" s="33" t="n"/>
      <c r="J33" s="28" t="n"/>
      <c r="K33" s="28" t="n"/>
      <c r="L33" s="42" t="n"/>
      <c r="M33" s="25" t="n"/>
    </row>
    <row r="34">
      <c r="A34" s="25" t="n"/>
      <c r="B34" s="28" t="n"/>
      <c r="C34" s="28" t="n"/>
      <c r="D34" s="25" t="n"/>
      <c r="E34" s="25" t="n"/>
      <c r="F34" s="25" t="n"/>
      <c r="G34" s="42" t="n"/>
      <c r="H34" s="30" t="n"/>
      <c r="I34" s="33" t="n"/>
      <c r="J34" s="28" t="n"/>
      <c r="K34" s="28" t="n"/>
      <c r="L34" s="42" t="n"/>
      <c r="M34" s="25" t="n"/>
    </row>
    <row r="35">
      <c r="A35" s="25" t="n"/>
      <c r="B35" s="28" t="n"/>
      <c r="C35" s="28" t="n"/>
      <c r="D35" s="25" t="n"/>
      <c r="E35" s="25" t="n"/>
      <c r="F35" s="25" t="n"/>
      <c r="G35" s="42" t="n"/>
      <c r="H35" s="30" t="n"/>
      <c r="I35" s="33" t="n"/>
      <c r="J35" s="28" t="n"/>
      <c r="K35" s="28" t="n"/>
      <c r="L35" s="42" t="n"/>
      <c r="M35" s="25" t="n"/>
    </row>
    <row r="36">
      <c r="A36" s="25" t="n"/>
      <c r="B36" s="28" t="n"/>
      <c r="C36" s="28" t="n"/>
      <c r="D36" s="25" t="n"/>
      <c r="E36" s="25" t="n"/>
      <c r="F36" s="25" t="n"/>
      <c r="G36" s="42" t="n"/>
      <c r="H36" s="30" t="n"/>
      <c r="I36" s="33" t="n"/>
      <c r="J36" s="28" t="n"/>
      <c r="K36" s="28" t="n"/>
      <c r="L36" s="42" t="n"/>
      <c r="M36" s="25" t="n"/>
    </row>
    <row r="37">
      <c r="A37" s="25" t="n"/>
      <c r="B37" s="28" t="n"/>
      <c r="C37" s="28" t="n"/>
      <c r="D37" s="25" t="n"/>
      <c r="E37" s="25" t="n"/>
      <c r="F37" s="25" t="n"/>
      <c r="G37" s="42" t="n"/>
      <c r="H37" s="30" t="n"/>
      <c r="I37" s="33" t="n"/>
      <c r="J37" s="28" t="n"/>
      <c r="K37" s="28" t="n"/>
      <c r="L37" s="42" t="n"/>
      <c r="M37" s="25" t="n"/>
    </row>
    <row r="38">
      <c r="A38" s="25" t="n"/>
      <c r="B38" s="28" t="n"/>
      <c r="C38" s="28" t="n"/>
      <c r="D38" s="25" t="n"/>
      <c r="E38" s="25" t="n"/>
      <c r="F38" s="25" t="n"/>
      <c r="G38" s="42" t="n"/>
      <c r="H38" s="30" t="n"/>
      <c r="I38" s="33" t="n"/>
      <c r="J38" s="28" t="n"/>
      <c r="K38" s="28" t="n"/>
      <c r="L38" s="42" t="n"/>
      <c r="M38" s="25" t="n"/>
    </row>
    <row r="39">
      <c r="A39" s="25" t="n"/>
      <c r="B39" s="28" t="n"/>
      <c r="C39" s="28" t="n"/>
      <c r="D39" s="25" t="n"/>
      <c r="E39" s="25" t="n"/>
      <c r="F39" s="25" t="n"/>
      <c r="G39" s="42" t="n"/>
      <c r="H39" s="30" t="n"/>
      <c r="I39" s="33" t="n"/>
      <c r="J39" s="28" t="n"/>
      <c r="K39" s="28" t="n"/>
      <c r="L39" s="42" t="n"/>
      <c r="M39" s="25" t="n"/>
    </row>
    <row r="40">
      <c r="A40" s="25" t="n"/>
      <c r="B40" s="28" t="n"/>
      <c r="C40" s="28" t="n"/>
      <c r="D40" s="25" t="n"/>
      <c r="E40" s="25" t="n"/>
      <c r="F40" s="25" t="n"/>
      <c r="G40" s="42" t="n"/>
      <c r="H40" s="30" t="n"/>
      <c r="I40" s="33" t="n"/>
      <c r="J40" s="28" t="n"/>
      <c r="K40" s="28" t="n"/>
      <c r="L40" s="42" t="n"/>
      <c r="M40" s="25" t="n"/>
    </row>
    <row r="41">
      <c r="A41" s="25" t="n"/>
      <c r="B41" s="28" t="n"/>
      <c r="C41" s="28" t="n"/>
      <c r="D41" s="25" t="n"/>
      <c r="E41" s="25" t="n"/>
      <c r="F41" s="25" t="n"/>
      <c r="G41" s="42" t="n"/>
      <c r="H41" s="30" t="n"/>
      <c r="I41" s="33" t="n"/>
      <c r="J41" s="28" t="n"/>
      <c r="K41" s="28" t="n"/>
      <c r="L41" s="42" t="n"/>
      <c r="M41" s="25" t="n"/>
    </row>
    <row r="42">
      <c r="A42" s="25" t="n"/>
      <c r="B42" s="28" t="n"/>
      <c r="C42" s="28" t="n"/>
      <c r="D42" s="25" t="n"/>
      <c r="E42" s="25" t="n"/>
      <c r="F42" s="25" t="n"/>
      <c r="G42" s="42" t="n"/>
      <c r="H42" s="30" t="n"/>
      <c r="I42" s="33" t="n"/>
      <c r="J42" s="28" t="n"/>
      <c r="K42" s="28" t="n"/>
      <c r="L42" s="42" t="n"/>
      <c r="M42" s="25" t="n"/>
    </row>
    <row r="43">
      <c r="A43" s="25" t="n"/>
      <c r="B43" s="28" t="n"/>
      <c r="C43" s="28" t="n"/>
      <c r="D43" s="25" t="n"/>
      <c r="E43" s="25" t="n"/>
      <c r="F43" s="25" t="n"/>
      <c r="G43" s="42" t="n"/>
      <c r="H43" s="30" t="n"/>
      <c r="I43" s="33" t="n"/>
      <c r="J43" s="28" t="n"/>
      <c r="K43" s="28" t="n"/>
      <c r="L43" s="42" t="n"/>
      <c r="M43" s="25" t="n"/>
    </row>
    <row r="44">
      <c r="A44" s="25" t="n"/>
      <c r="B44" s="28" t="n"/>
      <c r="C44" s="28" t="n"/>
      <c r="D44" s="25" t="n"/>
      <c r="E44" s="25" t="n"/>
      <c r="F44" s="25" t="n"/>
      <c r="G44" s="42" t="n"/>
      <c r="H44" s="30" t="n"/>
      <c r="I44" s="33" t="n"/>
      <c r="J44" s="28" t="n"/>
      <c r="K44" s="28" t="n"/>
      <c r="L44" s="42" t="n"/>
      <c r="M44" s="25" t="n"/>
    </row>
    <row r="45">
      <c r="A45" s="25" t="n"/>
      <c r="B45" s="28" t="n"/>
      <c r="C45" s="28" t="n"/>
      <c r="D45" s="25" t="n"/>
      <c r="E45" s="25" t="n"/>
      <c r="F45" s="25" t="n"/>
      <c r="G45" s="42" t="n"/>
      <c r="H45" s="30" t="n"/>
      <c r="I45" s="33" t="n"/>
      <c r="J45" s="28" t="n"/>
      <c r="K45" s="28" t="n"/>
      <c r="L45" s="42" t="n"/>
      <c r="M45" s="25" t="n"/>
    </row>
    <row r="46">
      <c r="A46" s="25" t="n"/>
      <c r="B46" s="28" t="n"/>
      <c r="C46" s="28" t="n"/>
      <c r="D46" s="25" t="n"/>
      <c r="E46" s="25" t="n"/>
      <c r="F46" s="25" t="n"/>
      <c r="G46" s="42" t="n"/>
      <c r="H46" s="30" t="n"/>
      <c r="I46" s="33" t="n"/>
      <c r="J46" s="28" t="n"/>
      <c r="K46" s="28" t="n"/>
      <c r="L46" s="42" t="n"/>
      <c r="M46" s="25" t="n"/>
    </row>
    <row r="47">
      <c r="A47" s="25" t="n"/>
      <c r="B47" s="28" t="n"/>
      <c r="C47" s="28" t="n"/>
      <c r="D47" s="25" t="n"/>
      <c r="E47" s="25" t="n"/>
      <c r="F47" s="25" t="n"/>
      <c r="G47" s="42" t="n"/>
      <c r="H47" s="30" t="n"/>
      <c r="I47" s="33" t="n"/>
      <c r="J47" s="28" t="n"/>
      <c r="K47" s="28" t="n"/>
      <c r="L47" s="42" t="n"/>
      <c r="M47" s="25" t="n"/>
    </row>
    <row r="48">
      <c r="A48" s="25" t="n"/>
      <c r="B48" s="28" t="n"/>
      <c r="C48" s="28" t="n"/>
      <c r="D48" s="25" t="n"/>
      <c r="E48" s="25" t="n"/>
      <c r="F48" s="25" t="n"/>
      <c r="G48" s="42" t="n"/>
      <c r="H48" s="30" t="n"/>
      <c r="I48" s="33" t="n"/>
      <c r="J48" s="28" t="n"/>
      <c r="K48" s="28" t="n"/>
      <c r="L48" s="42" t="n"/>
      <c r="M48" s="25" t="n"/>
    </row>
    <row r="49">
      <c r="A49" s="25" t="n"/>
      <c r="B49" s="28" t="n"/>
      <c r="C49" s="28" t="n"/>
      <c r="D49" s="25" t="n"/>
      <c r="E49" s="25" t="n"/>
      <c r="F49" s="25" t="n"/>
      <c r="G49" s="42" t="n"/>
      <c r="H49" s="30" t="n"/>
      <c r="I49" s="33" t="n"/>
      <c r="J49" s="28" t="n"/>
      <c r="K49" s="28" t="n"/>
      <c r="L49" s="42" t="n"/>
      <c r="M49" s="25" t="n"/>
    </row>
    <row r="50">
      <c r="A50" s="25" t="n"/>
      <c r="B50" s="28" t="n"/>
      <c r="C50" s="28" t="n"/>
      <c r="D50" s="25" t="n"/>
      <c r="E50" s="25" t="n"/>
      <c r="F50" s="25" t="n"/>
      <c r="G50" s="42" t="n"/>
      <c r="H50" s="30" t="n"/>
      <c r="I50" s="33" t="n"/>
      <c r="J50" s="28" t="n"/>
      <c r="K50" s="28" t="n"/>
      <c r="L50" s="42" t="n"/>
      <c r="M50" s="25" t="n"/>
    </row>
    <row r="51">
      <c r="A51" s="25" t="n"/>
      <c r="B51" s="28" t="n"/>
      <c r="C51" s="28" t="n"/>
      <c r="D51" s="25" t="n"/>
      <c r="E51" s="25" t="n"/>
      <c r="F51" s="25" t="n"/>
      <c r="G51" s="42" t="n"/>
      <c r="H51" s="30" t="n"/>
      <c r="I51" s="33" t="n"/>
      <c r="J51" s="28" t="n"/>
      <c r="K51" s="28" t="n"/>
      <c r="L51" s="42" t="n"/>
      <c r="M51" s="25" t="n"/>
    </row>
    <row r="52">
      <c r="A52" s="25" t="n"/>
      <c r="B52" s="28" t="n"/>
      <c r="C52" s="28" t="n"/>
      <c r="D52" s="25" t="n"/>
      <c r="E52" s="25" t="n"/>
      <c r="F52" s="25" t="n"/>
      <c r="G52" s="42" t="n"/>
      <c r="H52" s="30" t="n"/>
      <c r="I52" s="33" t="n"/>
      <c r="J52" s="28" t="n"/>
      <c r="K52" s="28" t="n"/>
      <c r="L52" s="42" t="n"/>
      <c r="M52" s="25" t="n"/>
    </row>
    <row r="53">
      <c r="A53" s="25" t="n"/>
      <c r="B53" s="28" t="n"/>
      <c r="C53" s="28" t="n"/>
      <c r="D53" s="25" t="n"/>
      <c r="E53" s="25" t="n"/>
      <c r="F53" s="25" t="n"/>
      <c r="G53" s="42" t="n"/>
      <c r="H53" s="30" t="n"/>
      <c r="I53" s="33" t="n"/>
      <c r="J53" s="28" t="n"/>
      <c r="K53" s="28" t="n"/>
      <c r="L53" s="42" t="n"/>
      <c r="M53" s="25" t="n"/>
    </row>
    <row r="54">
      <c r="A54" s="25" t="n"/>
      <c r="B54" s="28" t="n"/>
      <c r="C54" s="28" t="n"/>
      <c r="D54" s="25" t="n"/>
      <c r="E54" s="25" t="n"/>
      <c r="F54" s="25" t="n"/>
      <c r="G54" s="42" t="n"/>
      <c r="H54" s="30" t="n"/>
      <c r="I54" s="33" t="n"/>
      <c r="J54" s="28" t="n"/>
      <c r="K54" s="28" t="n"/>
      <c r="L54" s="42" t="n"/>
      <c r="M54" s="25" t="n"/>
    </row>
    <row r="55">
      <c r="A55" s="25" t="n"/>
      <c r="B55" s="28" t="n"/>
      <c r="C55" s="28" t="n"/>
      <c r="D55" s="25" t="n"/>
      <c r="E55" s="25" t="n"/>
      <c r="F55" s="25" t="n"/>
      <c r="G55" s="42" t="n"/>
      <c r="H55" s="30" t="n"/>
      <c r="I55" s="33" t="n"/>
      <c r="J55" s="28" t="n"/>
      <c r="K55" s="28" t="n"/>
      <c r="L55" s="42" t="n"/>
      <c r="M55" s="25" t="n"/>
    </row>
    <row r="56">
      <c r="A56" s="25" t="n"/>
      <c r="B56" s="28" t="n"/>
      <c r="C56" s="28" t="n"/>
      <c r="D56" s="25" t="n"/>
      <c r="E56" s="25" t="n"/>
      <c r="F56" s="25" t="n"/>
      <c r="G56" s="42" t="n"/>
      <c r="H56" s="30" t="n"/>
      <c r="I56" s="33" t="n"/>
      <c r="J56" s="28" t="n"/>
      <c r="K56" s="28" t="n"/>
      <c r="L56" s="42" t="n"/>
      <c r="M56" s="25" t="n"/>
    </row>
    <row r="57">
      <c r="A57" s="25" t="n"/>
      <c r="B57" s="28" t="n"/>
      <c r="C57" s="28" t="n"/>
      <c r="D57" s="25" t="n"/>
      <c r="E57" s="25" t="n"/>
      <c r="F57" s="25" t="n"/>
      <c r="G57" s="42" t="n"/>
      <c r="H57" s="30" t="n"/>
      <c r="I57" s="33" t="n"/>
      <c r="J57" s="28" t="n"/>
      <c r="K57" s="28" t="n"/>
      <c r="L57" s="42" t="n"/>
      <c r="M57" s="25" t="n"/>
    </row>
    <row r="58">
      <c r="A58" s="25" t="n"/>
      <c r="B58" s="28" t="n"/>
      <c r="C58" s="28" t="n"/>
      <c r="D58" s="25" t="n"/>
      <c r="E58" s="25" t="n"/>
      <c r="F58" s="25" t="n"/>
      <c r="G58" s="42" t="n"/>
      <c r="H58" s="30" t="n"/>
      <c r="I58" s="33" t="n"/>
      <c r="J58" s="28" t="n"/>
      <c r="K58" s="28" t="n"/>
      <c r="L58" s="42" t="n"/>
      <c r="M58" s="25" t="n"/>
    </row>
    <row r="59">
      <c r="A59" s="25" t="n"/>
      <c r="B59" s="28" t="n"/>
      <c r="C59" s="28" t="n"/>
      <c r="D59" s="25" t="n"/>
      <c r="E59" s="25" t="n"/>
      <c r="F59" s="25" t="n"/>
      <c r="G59" s="42" t="n"/>
      <c r="H59" s="30" t="n"/>
      <c r="I59" s="33" t="n"/>
      <c r="J59" s="28" t="n"/>
      <c r="K59" s="28" t="n"/>
      <c r="L59" s="42" t="n"/>
      <c r="M59" s="25" t="n"/>
    </row>
    <row r="60">
      <c r="A60" s="25" t="n"/>
      <c r="B60" s="28" t="n"/>
      <c r="C60" s="28" t="n"/>
      <c r="D60" s="25" t="n"/>
      <c r="E60" s="25" t="n"/>
      <c r="F60" s="25" t="n"/>
      <c r="G60" s="42" t="n"/>
      <c r="H60" s="30" t="n"/>
      <c r="I60" s="33" t="n"/>
      <c r="J60" s="28" t="n"/>
      <c r="K60" s="28" t="n"/>
      <c r="L60" s="42" t="n"/>
      <c r="M60" s="25" t="n"/>
    </row>
    <row r="61">
      <c r="A61" s="25" t="n"/>
      <c r="B61" s="28" t="n"/>
      <c r="C61" s="28" t="n"/>
      <c r="D61" s="25" t="n"/>
      <c r="E61" s="25" t="n"/>
      <c r="F61" s="25" t="n"/>
      <c r="G61" s="42" t="n"/>
      <c r="H61" s="30" t="n"/>
      <c r="I61" s="33" t="n"/>
      <c r="J61" s="28" t="n"/>
      <c r="K61" s="28" t="n"/>
      <c r="L61" s="42" t="n"/>
      <c r="M61" s="25" t="n"/>
    </row>
    <row r="62">
      <c r="A62" s="25" t="n"/>
      <c r="B62" s="28" t="n"/>
      <c r="C62" s="28" t="n"/>
      <c r="D62" s="25" t="n"/>
      <c r="E62" s="25" t="n"/>
      <c r="F62" s="25" t="n"/>
      <c r="G62" s="42" t="n"/>
      <c r="H62" s="30" t="n"/>
      <c r="I62" s="33" t="n"/>
      <c r="J62" s="28" t="n"/>
      <c r="K62" s="28" t="n"/>
      <c r="L62" s="42" t="n"/>
      <c r="M62" s="25" t="n"/>
    </row>
    <row r="63">
      <c r="A63" s="25" t="n"/>
      <c r="B63" s="28" t="n"/>
      <c r="C63" s="28" t="n"/>
      <c r="D63" s="25" t="n"/>
      <c r="E63" s="25" t="n"/>
      <c r="F63" s="25" t="n"/>
      <c r="G63" s="42" t="n"/>
      <c r="H63" s="30" t="n"/>
      <c r="I63" s="33" t="n"/>
      <c r="J63" s="28" t="n"/>
      <c r="K63" s="28" t="n"/>
      <c r="L63" s="42" t="n"/>
      <c r="M63" s="25" t="n"/>
    </row>
    <row r="64">
      <c r="A64" s="25" t="n"/>
      <c r="B64" s="28" t="n"/>
      <c r="C64" s="28" t="n"/>
      <c r="D64" s="25" t="n"/>
      <c r="E64" s="25" t="n"/>
      <c r="F64" s="25" t="n"/>
      <c r="G64" s="42" t="n"/>
      <c r="H64" s="30" t="n"/>
      <c r="I64" s="33" t="n"/>
      <c r="J64" s="28" t="n"/>
      <c r="K64" s="28" t="n"/>
      <c r="L64" s="42" t="n"/>
      <c r="M64" s="25" t="n"/>
    </row>
    <row r="65">
      <c r="A65" s="25" t="n"/>
      <c r="B65" s="28" t="n"/>
      <c r="C65" s="28" t="n"/>
      <c r="D65" s="25" t="n"/>
      <c r="E65" s="25" t="n"/>
      <c r="F65" s="25" t="n"/>
      <c r="G65" s="42" t="n"/>
      <c r="H65" s="30" t="n"/>
      <c r="I65" s="33" t="n"/>
      <c r="J65" s="28" t="n"/>
      <c r="K65" s="28" t="n"/>
      <c r="L65" s="42" t="n"/>
      <c r="M65" s="25" t="n"/>
    </row>
    <row r="66">
      <c r="A66" s="25" t="n"/>
      <c r="B66" s="28" t="n"/>
      <c r="C66" s="28" t="n"/>
      <c r="D66" s="25" t="n"/>
      <c r="E66" s="25" t="n"/>
      <c r="F66" s="25" t="n"/>
      <c r="G66" s="42" t="n"/>
      <c r="H66" s="30" t="n"/>
      <c r="I66" s="33" t="n"/>
      <c r="J66" s="28" t="n"/>
      <c r="K66" s="28" t="n"/>
      <c r="L66" s="42" t="n"/>
      <c r="M66" s="25" t="n"/>
    </row>
    <row r="67">
      <c r="A67" s="25" t="n"/>
      <c r="B67" s="28" t="n"/>
      <c r="C67" s="28" t="n"/>
      <c r="D67" s="25" t="n"/>
      <c r="E67" s="25" t="n"/>
      <c r="F67" s="25" t="n"/>
      <c r="G67" s="42" t="n"/>
      <c r="H67" s="30" t="n"/>
      <c r="I67" s="33" t="n"/>
      <c r="J67" s="28" t="n"/>
      <c r="K67" s="28" t="n"/>
      <c r="L67" s="42" t="n"/>
      <c r="M67" s="25" t="n"/>
    </row>
    <row r="68">
      <c r="A68" s="25" t="n"/>
      <c r="B68" s="28" t="n"/>
      <c r="C68" s="28" t="n"/>
      <c r="D68" s="25" t="n"/>
      <c r="E68" s="25" t="n"/>
      <c r="F68" s="25" t="n"/>
      <c r="G68" s="42" t="n"/>
      <c r="H68" s="30" t="n"/>
      <c r="I68" s="33" t="n"/>
      <c r="J68" s="28" t="n"/>
      <c r="K68" s="28" t="n"/>
      <c r="L68" s="42" t="n"/>
      <c r="M68" s="25" t="n"/>
    </row>
    <row r="69">
      <c r="A69" s="25" t="n"/>
      <c r="B69" s="28" t="n"/>
      <c r="C69" s="28" t="n"/>
      <c r="D69" s="25" t="n"/>
      <c r="E69" s="25" t="n"/>
      <c r="F69" s="25" t="n"/>
      <c r="G69" s="42" t="n"/>
      <c r="H69" s="30" t="n"/>
      <c r="I69" s="33" t="n"/>
      <c r="J69" s="28" t="n"/>
      <c r="K69" s="28" t="n"/>
      <c r="L69" s="42" t="n"/>
      <c r="M69" s="25" t="n"/>
    </row>
    <row r="70">
      <c r="A70" s="25" t="n"/>
      <c r="B70" s="28" t="n"/>
      <c r="C70" s="28" t="n"/>
      <c r="D70" s="25" t="n"/>
      <c r="E70" s="25" t="n"/>
      <c r="F70" s="25" t="n"/>
      <c r="G70" s="42" t="n"/>
      <c r="H70" s="30" t="n"/>
      <c r="I70" s="33" t="n"/>
      <c r="J70" s="28" t="n"/>
      <c r="K70" s="28" t="n"/>
      <c r="L70" s="42" t="n"/>
      <c r="M70" s="25" t="n"/>
    </row>
    <row r="71">
      <c r="A71" s="25" t="n"/>
      <c r="B71" s="28" t="n"/>
      <c r="C71" s="28" t="n"/>
      <c r="D71" s="25" t="n"/>
      <c r="E71" s="25" t="n"/>
      <c r="F71" s="25" t="n"/>
      <c r="G71" s="42" t="n"/>
      <c r="H71" s="30" t="n"/>
      <c r="I71" s="33" t="n"/>
      <c r="J71" s="28" t="n"/>
      <c r="K71" s="28" t="n"/>
      <c r="L71" s="42" t="n"/>
      <c r="M71" s="25" t="n"/>
    </row>
    <row r="72">
      <c r="A72" s="25" t="n"/>
      <c r="B72" s="28" t="n"/>
      <c r="C72" s="28" t="n"/>
      <c r="D72" s="25" t="n"/>
      <c r="E72" s="25" t="n"/>
      <c r="F72" s="25" t="n"/>
      <c r="G72" s="42" t="n"/>
      <c r="H72" s="30" t="n"/>
      <c r="I72" s="33" t="n"/>
      <c r="J72" s="28" t="n"/>
      <c r="K72" s="28" t="n"/>
      <c r="L72" s="42" t="n"/>
      <c r="M72" s="25" t="n"/>
    </row>
    <row r="73">
      <c r="A73" s="25" t="n"/>
      <c r="B73" s="28" t="n"/>
      <c r="C73" s="28" t="n"/>
      <c r="D73" s="25" t="n"/>
      <c r="E73" s="25" t="n"/>
      <c r="F73" s="25" t="n"/>
      <c r="G73" s="42" t="n"/>
      <c r="H73" s="30" t="n"/>
      <c r="I73" s="33" t="n"/>
      <c r="J73" s="28" t="n"/>
      <c r="K73" s="28" t="n"/>
      <c r="L73" s="42" t="n"/>
      <c r="M73" s="25" t="n"/>
    </row>
    <row r="74">
      <c r="A74" s="25" t="n"/>
      <c r="B74" s="28" t="n"/>
      <c r="C74" s="28" t="n"/>
      <c r="D74" s="25" t="n"/>
      <c r="E74" s="25" t="n"/>
      <c r="F74" s="25" t="n"/>
      <c r="G74" s="42" t="n"/>
      <c r="H74" s="30" t="n"/>
      <c r="I74" s="33" t="n"/>
      <c r="J74" s="28" t="n"/>
      <c r="K74" s="28" t="n"/>
      <c r="L74" s="42" t="n"/>
      <c r="M74" s="25" t="n"/>
    </row>
    <row r="75">
      <c r="A75" s="25" t="n"/>
      <c r="B75" s="28" t="n"/>
      <c r="C75" s="28" t="n"/>
      <c r="D75" s="25" t="n"/>
      <c r="E75" s="25" t="n"/>
      <c r="F75" s="25" t="n"/>
      <c r="G75" s="42" t="n"/>
      <c r="H75" s="30" t="n"/>
      <c r="I75" s="33" t="n"/>
      <c r="J75" s="28" t="n"/>
      <c r="K75" s="28" t="n"/>
      <c r="L75" s="42" t="n"/>
      <c r="M75" s="25" t="n"/>
    </row>
    <row r="76">
      <c r="A76" s="25" t="n"/>
      <c r="B76" s="28" t="n"/>
      <c r="C76" s="28" t="n"/>
      <c r="D76" s="25" t="n"/>
      <c r="E76" s="25" t="n"/>
      <c r="F76" s="25" t="n"/>
      <c r="G76" s="42" t="n"/>
      <c r="H76" s="30" t="n"/>
      <c r="I76" s="33" t="n"/>
      <c r="J76" s="28" t="n"/>
      <c r="K76" s="28" t="n"/>
      <c r="L76" s="42" t="n"/>
      <c r="M76" s="25" t="n"/>
    </row>
    <row r="77">
      <c r="A77" s="25" t="n"/>
      <c r="B77" s="28" t="n"/>
      <c r="C77" s="28" t="n"/>
      <c r="D77" s="25" t="n"/>
      <c r="E77" s="25" t="n"/>
      <c r="F77" s="25" t="n"/>
      <c r="G77" s="42" t="n"/>
      <c r="H77" s="30" t="n"/>
      <c r="I77" s="33" t="n"/>
      <c r="J77" s="28" t="n"/>
      <c r="K77" s="28" t="n"/>
      <c r="L77" s="42" t="n"/>
      <c r="M77" s="25" t="n"/>
    </row>
    <row r="78">
      <c r="A78" s="25" t="n"/>
      <c r="B78" s="28" t="n"/>
      <c r="C78" s="28" t="n"/>
      <c r="D78" s="25" t="n"/>
      <c r="E78" s="25" t="n"/>
      <c r="F78" s="25" t="n"/>
      <c r="G78" s="42" t="n"/>
      <c r="H78" s="30" t="n"/>
      <c r="I78" s="33" t="n"/>
      <c r="J78" s="28" t="n"/>
      <c r="K78" s="28" t="n"/>
      <c r="L78" s="42" t="n"/>
      <c r="M78" s="25" t="n"/>
    </row>
    <row r="79">
      <c r="A79" s="25" t="n"/>
      <c r="B79" s="28" t="n"/>
      <c r="C79" s="28" t="n"/>
      <c r="D79" s="25" t="n"/>
      <c r="E79" s="25" t="n"/>
      <c r="F79" s="25" t="n"/>
      <c r="G79" s="42" t="n"/>
      <c r="H79" s="30" t="n"/>
      <c r="I79" s="33" t="n"/>
      <c r="J79" s="28" t="n"/>
      <c r="K79" s="28" t="n"/>
      <c r="L79" s="42" t="n"/>
      <c r="M79" s="25" t="n"/>
    </row>
    <row r="80">
      <c r="A80" s="25" t="n"/>
      <c r="B80" s="28" t="n"/>
      <c r="C80" s="28" t="n"/>
      <c r="D80" s="25" t="n"/>
      <c r="E80" s="25" t="n"/>
      <c r="F80" s="25" t="n"/>
      <c r="G80" s="42" t="n"/>
      <c r="H80" s="30" t="n"/>
      <c r="I80" s="33" t="n"/>
      <c r="J80" s="28" t="n"/>
      <c r="K80" s="28" t="n"/>
      <c r="L80" s="42" t="n"/>
      <c r="M80" s="25" t="n"/>
    </row>
    <row r="81">
      <c r="A81" s="25" t="n"/>
      <c r="B81" s="28" t="n"/>
      <c r="C81" s="28" t="n"/>
      <c r="D81" s="25" t="n"/>
      <c r="E81" s="25" t="n"/>
      <c r="F81" s="25" t="n"/>
      <c r="G81" s="42" t="n"/>
      <c r="H81" s="30" t="n"/>
      <c r="I81" s="33" t="n"/>
      <c r="J81" s="28" t="n"/>
      <c r="K81" s="28" t="n"/>
      <c r="L81" s="42" t="n"/>
      <c r="M81" s="25" t="n"/>
    </row>
    <row r="82">
      <c r="A82" s="25" t="n"/>
      <c r="B82" s="28" t="n"/>
      <c r="C82" s="28" t="n"/>
      <c r="D82" s="25" t="n"/>
      <c r="E82" s="25" t="n"/>
      <c r="F82" s="25" t="n"/>
      <c r="G82" s="42" t="n"/>
      <c r="H82" s="30" t="n"/>
      <c r="I82" s="33" t="n"/>
      <c r="J82" s="28" t="n"/>
      <c r="K82" s="28" t="n"/>
      <c r="L82" s="42" t="n"/>
      <c r="M82" s="25" t="n"/>
    </row>
    <row r="83">
      <c r="A83" s="25" t="n"/>
      <c r="B83" s="28" t="n"/>
      <c r="C83" s="28" t="n"/>
      <c r="D83" s="25" t="n"/>
      <c r="E83" s="25" t="n"/>
      <c r="F83" s="25" t="n"/>
      <c r="G83" s="42" t="n"/>
      <c r="H83" s="30" t="n"/>
      <c r="I83" s="33" t="n"/>
      <c r="J83" s="28" t="n"/>
      <c r="K83" s="28" t="n"/>
      <c r="L83" s="42" t="n"/>
      <c r="M83" s="25" t="n"/>
    </row>
    <row r="84">
      <c r="A84" s="25" t="n"/>
      <c r="B84" s="28" t="n"/>
      <c r="C84" s="28" t="n"/>
      <c r="D84" s="25" t="n"/>
      <c r="E84" s="25" t="n"/>
      <c r="F84" s="25" t="n"/>
      <c r="G84" s="42" t="n"/>
      <c r="H84" s="30" t="n"/>
      <c r="I84" s="33" t="n"/>
      <c r="J84" s="28" t="n"/>
      <c r="K84" s="28" t="n"/>
      <c r="L84" s="42" t="n"/>
      <c r="M84" s="25" t="n"/>
    </row>
    <row r="85">
      <c r="A85" s="25" t="n"/>
      <c r="B85" s="28" t="n"/>
      <c r="C85" s="28" t="n"/>
      <c r="D85" s="25" t="n"/>
      <c r="E85" s="25" t="n"/>
      <c r="F85" s="25" t="n"/>
      <c r="G85" s="42" t="n"/>
      <c r="H85" s="30" t="n"/>
      <c r="I85" s="33" t="n"/>
      <c r="J85" s="28" t="n"/>
      <c r="K85" s="28" t="n"/>
      <c r="L85" s="42" t="n"/>
      <c r="M85" s="25" t="n"/>
    </row>
    <row r="86">
      <c r="A86" s="25" t="n"/>
      <c r="B86" s="28" t="n"/>
      <c r="C86" s="28" t="n"/>
      <c r="D86" s="25" t="n"/>
      <c r="E86" s="25" t="n"/>
      <c r="F86" s="25" t="n"/>
      <c r="G86" s="42" t="n"/>
      <c r="H86" s="30" t="n"/>
      <c r="I86" s="33" t="n"/>
      <c r="J86" s="28" t="n"/>
      <c r="K86" s="28" t="n"/>
      <c r="L86" s="42" t="n"/>
      <c r="M86" s="25" t="n"/>
    </row>
    <row r="87">
      <c r="A87" s="25" t="n"/>
      <c r="B87" s="28" t="n"/>
      <c r="C87" s="28" t="n"/>
      <c r="D87" s="25" t="n"/>
      <c r="E87" s="25" t="n"/>
      <c r="F87" s="25" t="n"/>
      <c r="G87" s="42" t="n"/>
      <c r="H87" s="30" t="n"/>
      <c r="I87" s="33" t="n"/>
      <c r="J87" s="28" t="n"/>
      <c r="K87" s="28" t="n"/>
      <c r="L87" s="42" t="n"/>
      <c r="M87" s="25" t="n"/>
    </row>
    <row r="88">
      <c r="A88" s="25" t="n"/>
      <c r="B88" s="28" t="n"/>
      <c r="C88" s="28" t="n"/>
      <c r="D88" s="25" t="n"/>
      <c r="E88" s="25" t="n"/>
      <c r="F88" s="25" t="n"/>
      <c r="G88" s="42" t="n"/>
      <c r="H88" s="30" t="n"/>
      <c r="I88" s="33" t="n"/>
      <c r="J88" s="28" t="n"/>
      <c r="K88" s="28" t="n"/>
      <c r="L88" s="42" t="n"/>
      <c r="M88" s="25" t="n"/>
    </row>
    <row r="89">
      <c r="A89" s="25" t="n"/>
      <c r="B89" s="28" t="n"/>
      <c r="C89" s="28" t="n"/>
      <c r="D89" s="25" t="n"/>
      <c r="E89" s="25" t="n"/>
      <c r="F89" s="25" t="n"/>
      <c r="G89" s="42" t="n"/>
      <c r="H89" s="30" t="n"/>
      <c r="I89" s="33" t="n"/>
      <c r="J89" s="28" t="n"/>
      <c r="K89" s="28" t="n"/>
      <c r="L89" s="42" t="n"/>
      <c r="M89" s="25" t="n"/>
    </row>
    <row r="90">
      <c r="A90" s="25" t="n"/>
      <c r="B90" s="28" t="n"/>
      <c r="C90" s="28" t="n"/>
      <c r="D90" s="25" t="n"/>
      <c r="E90" s="25" t="n"/>
      <c r="F90" s="25" t="n"/>
      <c r="G90" s="42" t="n"/>
      <c r="H90" s="30" t="n"/>
      <c r="I90" s="33" t="n"/>
      <c r="J90" s="28" t="n"/>
      <c r="K90" s="28" t="n"/>
      <c r="L90" s="42" t="n"/>
      <c r="M90" s="25" t="n"/>
    </row>
    <row r="91">
      <c r="A91" s="25" t="n"/>
      <c r="B91" s="28" t="n"/>
      <c r="C91" s="28" t="n"/>
      <c r="D91" s="25" t="n"/>
      <c r="E91" s="25" t="n"/>
      <c r="F91" s="25" t="n"/>
      <c r="G91" s="42" t="n"/>
      <c r="H91" s="30" t="n"/>
      <c r="I91" s="33" t="n"/>
      <c r="J91" s="28" t="n"/>
      <c r="K91" s="28" t="n"/>
      <c r="L91" s="42" t="n"/>
      <c r="M91" s="25" t="n"/>
    </row>
    <row r="92">
      <c r="A92" s="25" t="n"/>
      <c r="B92" s="28" t="n"/>
      <c r="C92" s="28" t="n"/>
      <c r="D92" s="25" t="n"/>
      <c r="E92" s="25" t="n"/>
      <c r="F92" s="25" t="n"/>
      <c r="G92" s="42" t="n"/>
      <c r="H92" s="30" t="n"/>
      <c r="I92" s="33" t="n"/>
      <c r="J92" s="28" t="n"/>
      <c r="K92" s="28" t="n"/>
      <c r="L92" s="42" t="n"/>
      <c r="M92" s="25" t="n"/>
    </row>
    <row r="93">
      <c r="A93" s="25" t="n"/>
      <c r="B93" s="28" t="n"/>
      <c r="C93" s="28" t="n"/>
      <c r="D93" s="25" t="n"/>
      <c r="E93" s="25" t="n"/>
      <c r="F93" s="25" t="n"/>
      <c r="G93" s="42" t="n"/>
      <c r="H93" s="30" t="n"/>
      <c r="I93" s="33" t="n"/>
      <c r="J93" s="28" t="n"/>
      <c r="K93" s="28" t="n"/>
      <c r="L93" s="42" t="n"/>
      <c r="M93" s="25" t="n"/>
    </row>
    <row r="94">
      <c r="A94" s="25" t="n"/>
      <c r="B94" s="28" t="n"/>
      <c r="C94" s="28" t="n"/>
      <c r="D94" s="25" t="n"/>
      <c r="E94" s="25" t="n"/>
      <c r="F94" s="25" t="n"/>
      <c r="G94" s="42" t="n"/>
      <c r="H94" s="30" t="n"/>
      <c r="I94" s="33" t="n"/>
      <c r="J94" s="28" t="n"/>
      <c r="K94" s="28" t="n"/>
      <c r="L94" s="42" t="n"/>
      <c r="M94" s="25" t="n"/>
    </row>
    <row r="95">
      <c r="A95" s="25" t="n"/>
      <c r="B95" s="28" t="n"/>
      <c r="C95" s="28" t="n"/>
      <c r="D95" s="25" t="n"/>
      <c r="E95" s="25" t="n"/>
      <c r="F95" s="25" t="n"/>
      <c r="G95" s="42" t="n"/>
      <c r="H95" s="30" t="n"/>
      <c r="I95" s="33" t="n"/>
      <c r="J95" s="28" t="n"/>
      <c r="K95" s="28" t="n"/>
      <c r="L95" s="42" t="n"/>
      <c r="M95" s="25" t="n"/>
    </row>
    <row r="96">
      <c r="A96" s="25" t="n"/>
      <c r="B96" s="28" t="n"/>
      <c r="C96" s="28" t="n"/>
      <c r="D96" s="25" t="n"/>
      <c r="E96" s="25" t="n"/>
      <c r="F96" s="25" t="n"/>
      <c r="G96" s="42" t="n"/>
      <c r="H96" s="30" t="n"/>
      <c r="I96" s="33" t="n"/>
      <c r="J96" s="28" t="n"/>
      <c r="K96" s="28" t="n"/>
      <c r="L96" s="42" t="n"/>
      <c r="M96" s="25" t="n"/>
    </row>
    <row r="97">
      <c r="A97" s="25" t="n"/>
      <c r="B97" s="28" t="n"/>
      <c r="C97" s="28" t="n"/>
      <c r="D97" s="25" t="n"/>
      <c r="E97" s="25" t="n"/>
      <c r="F97" s="25" t="n"/>
      <c r="G97" s="42" t="n"/>
      <c r="H97" s="30" t="n"/>
      <c r="I97" s="33" t="n"/>
      <c r="J97" s="28" t="n"/>
      <c r="K97" s="28" t="n"/>
      <c r="L97" s="42" t="n"/>
      <c r="M97" s="25" t="n"/>
    </row>
    <row r="98">
      <c r="A98" s="25" t="n"/>
      <c r="B98" s="28" t="n"/>
      <c r="C98" s="28" t="n"/>
      <c r="D98" s="25" t="n"/>
      <c r="E98" s="25" t="n"/>
      <c r="F98" s="25" t="n"/>
      <c r="G98" s="42" t="n"/>
      <c r="H98" s="30" t="n"/>
      <c r="I98" s="33" t="n"/>
      <c r="J98" s="28" t="n"/>
      <c r="K98" s="28" t="n"/>
      <c r="L98" s="42" t="n"/>
      <c r="M98" s="25" t="n"/>
    </row>
    <row r="99">
      <c r="A99" s="25" t="n"/>
      <c r="B99" s="28" t="n"/>
      <c r="C99" s="28" t="n"/>
      <c r="D99" s="25" t="n"/>
      <c r="E99" s="25" t="n"/>
      <c r="F99" s="25" t="n"/>
      <c r="G99" s="42" t="n"/>
      <c r="H99" s="30" t="n"/>
      <c r="I99" s="33" t="n"/>
      <c r="J99" s="28" t="n"/>
      <c r="K99" s="28" t="n"/>
      <c r="L99" s="42" t="n"/>
      <c r="M99" s="25" t="n"/>
    </row>
    <row r="100">
      <c r="A100" s="25" t="n"/>
      <c r="B100" s="28" t="n"/>
      <c r="C100" s="28" t="n"/>
      <c r="D100" s="25" t="n"/>
      <c r="E100" s="25" t="n"/>
      <c r="F100" s="25" t="n"/>
      <c r="G100" s="42" t="n"/>
      <c r="H100" s="30" t="n"/>
      <c r="I100" s="33" t="n"/>
      <c r="J100" s="28" t="n"/>
      <c r="K100" s="28" t="n"/>
      <c r="L100" s="42" t="n"/>
      <c r="M100" s="25" t="n"/>
    </row>
    <row r="101">
      <c r="A101" s="25" t="n"/>
      <c r="B101" s="28" t="n"/>
      <c r="C101" s="28" t="n"/>
      <c r="D101" s="25" t="n"/>
      <c r="E101" s="25" t="n"/>
      <c r="F101" s="25" t="n"/>
      <c r="G101" s="42" t="n"/>
      <c r="H101" s="30" t="n"/>
      <c r="I101" s="33" t="n"/>
      <c r="J101" s="28" t="n"/>
      <c r="K101" s="28" t="n"/>
      <c r="L101" s="42" t="n"/>
      <c r="M101" s="25" t="n"/>
    </row>
    <row r="102">
      <c r="A102" s="25" t="n"/>
      <c r="B102" s="28" t="n"/>
      <c r="C102" s="28" t="n"/>
      <c r="D102" s="25" t="n"/>
      <c r="E102" s="25" t="n"/>
      <c r="F102" s="25" t="n"/>
      <c r="G102" s="42" t="n"/>
      <c r="H102" s="30" t="n"/>
      <c r="I102" s="33" t="n"/>
      <c r="J102" s="28" t="n"/>
      <c r="K102" s="28" t="n"/>
      <c r="L102" s="42" t="n"/>
      <c r="M102" s="25" t="n"/>
    </row>
    <row r="103">
      <c r="A103" s="25" t="n"/>
      <c r="B103" s="28" t="n"/>
      <c r="C103" s="28" t="n"/>
      <c r="D103" s="25" t="n"/>
      <c r="E103" s="25" t="n"/>
      <c r="F103" s="25" t="n"/>
      <c r="G103" s="42" t="n"/>
      <c r="H103" s="30" t="n"/>
      <c r="I103" s="33" t="n"/>
      <c r="J103" s="28" t="n"/>
      <c r="K103" s="28" t="n"/>
      <c r="L103" s="42" t="n"/>
      <c r="M103" s="25" t="n"/>
    </row>
  </sheetData>
  <autoFilter ref="A3:M103"/>
  <mergeCells count="1">
    <mergeCell ref="A1:M1"/>
  </mergeCells>
  <conditionalFormatting sqref="M4:M103">
    <cfRule type="expression" priority="1" dxfId="2" stopIfTrue="1">
      <formula>$M4="Ja"</formula>
    </cfRule>
    <cfRule type="expression" priority="2" dxfId="0" stopIfTrue="1">
      <formula>$M4="Nee"</formula>
    </cfRule>
  </conditionalFormatting>
  <dataValidations count="3">
    <dataValidation sqref="E4:E103" showErrorMessage="1" showInputMessage="1" allowBlank="1" type="list">
      <formula1>"Metaalbewerking,Perslucht,Intern transport,Klimaat &amp; koeling,Automatisering,Veiligheid &amp; energie,Verpakking,Prototyping"</formula1>
    </dataValidation>
    <dataValidation sqref="I4:I103" showErrorMessage="1" showInputMessage="1" allowBlank="1" type="whole" operator="between">
      <formula1>1</formula1>
      <formula2>3650</formula2>
    </dataValidation>
    <dataValidation sqref="M4:M103" showErrorMessage="1" showInputMessage="1" allowBlank="1" type="list">
      <formula1>"Ja,Nee"</formula1>
    </dataValidation>
  </dataValidation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H13"/>
  <sheetViews>
    <sheetView showGridLines="0"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8" customWidth="1" min="1" max="1"/>
    <col width="105" customWidth="1" min="2" max="2"/>
  </cols>
  <sheetData>
    <row r="1" ht="28" customHeight="1">
      <c r="A1" s="1" t="inlineStr">
        <is>
          <t>Instructies onderhoudslogboek apparatuur</t>
        </is>
      </c>
    </row>
    <row r="2"/>
    <row r="3" ht="42" customHeight="1">
      <c r="A3" s="34" t="inlineStr">
        <is>
          <t>Doel van deze werkmap</t>
        </is>
      </c>
      <c r="B3" s="35" t="inlineStr">
        <is>
          <t>Gebruik deze werkmap om onderhoud aan bedrijfsapparatuur te registreren, te plannen en te analyseren.</t>
        </is>
      </c>
    </row>
    <row r="4" ht="42" customHeight="1">
      <c r="A4" s="34" t="inlineStr">
        <is>
          <t>Dashboard</t>
        </is>
      </c>
      <c r="B4" s="36" t="inlineStr">
        <is>
          <t>Het dashboard toont kern-KPI's, kosten per apparatuurcategorie, onderhoudstypen, maandelijkse kosten en acties die openstaan of binnenkort aandacht vragen.</t>
        </is>
      </c>
    </row>
    <row r="5" ht="42" customHeight="1">
      <c r="A5" s="34" t="inlineStr">
        <is>
          <t>Apparatuur toevoegen</t>
        </is>
      </c>
      <c r="B5" s="35" t="inlineStr">
        <is>
          <t>Voeg nieuwe apparatuur toe op het tabblad Apparatuurregister. Vul minimaal apparatuur-ID, naam, categorie, locatie en onderhoudsinterval in dagen in.</t>
        </is>
      </c>
    </row>
    <row r="6" ht="42" customHeight="1">
      <c r="A6" s="34" t="inlineStr">
        <is>
          <t>Onderhoud registreren</t>
        </is>
      </c>
      <c r="B6" s="36" t="inlineStr">
        <is>
          <t>Voeg iedere onderhoudsbeurt toe op het tabblad Onderhoudslogboek. Kies een apparatuur-ID; naam, categorie, locatie en volgende onderhoudsdatum worden automatisch ingevuld.</t>
        </is>
      </c>
    </row>
    <row r="7" ht="42" customHeight="1">
      <c r="A7" s="34" t="inlineStr">
        <is>
          <t>Kosten excl. btw</t>
        </is>
      </c>
      <c r="B7" s="35" t="inlineStr">
        <is>
          <t>Vul arbeidsuren en materiaalkosten exclusief btw in. Totale kosten inclusief btw worden automatisch berekend met het instelbare uurtarief en btw-tarief op het dashboard.</t>
        </is>
      </c>
    </row>
    <row r="8" ht="42" customHeight="1">
      <c r="A8" s="34" t="inlineStr">
        <is>
          <t>Onderhoudsstatussen</t>
        </is>
      </c>
      <c r="B8" s="36" t="inlineStr">
        <is>
          <t>Gebruik Afgerond voor volledig uitgevoerde werkzaamheden, In behandeling voor lopende werkzaamheden en Geannuleerd wanneer een beurt niet doorgaat.</t>
        </is>
      </c>
    </row>
    <row r="9" ht="42" customHeight="1">
      <c r="A9" s="34" t="inlineStr">
        <is>
          <t>Actiestatus</t>
        </is>
      </c>
      <c r="B9" s="35" t="inlineStr">
        <is>
          <t>Open betekent dat de volgende onderhoudsdatum is verstreken. Binnenkort betekent dat onderhoud binnen 30 dagen nodig is. Gepland betekent dat de datum verder in de toekomst ligt.</t>
        </is>
      </c>
    </row>
    <row r="10" ht="42" customHeight="1">
      <c r="A10" s="34" t="inlineStr">
        <is>
          <t>Kleurgebruik</t>
        </is>
      </c>
      <c r="B10" s="36" t="inlineStr">
        <is>
          <t>Lichtgele cellen zijn bedoeld voor invoer. Lichtblauwe cellen bevatten formules. Groen toont een positieve of geplande status. Rood wijst op een openstaande actie.</t>
        </is>
      </c>
    </row>
    <row r="11" ht="42" customHeight="1">
      <c r="A11" s="34" t="inlineStr">
        <is>
          <t>Arbo, CE en keuringen</t>
        </is>
      </c>
      <c r="B11" s="35" t="inlineStr">
        <is>
          <t>Controleer periodiek welke Arbo-, CE-, veiligheids- en relevante keuringsverplichtingen voor uw apparatuur gelden. Leg bewijzen, certificaten en rapporten vast bij de betreffende onderhoudsbeurt.</t>
        </is>
      </c>
    </row>
    <row r="12" ht="42" customHeight="1">
      <c r="A12" s="34" t="inlineStr">
        <is>
          <t>AVG en persoonsgegevens</t>
        </is>
      </c>
      <c r="B12" s="36" t="inlineStr">
        <is>
          <t>Beperk persoonsgegevens tot wat noodzakelijk is voor onderhoudsbeheer. Verwerk gegevens van medewerkers, monteurs en leveranciers volgens de AVG en uw interne bewaartermijnen.</t>
        </is>
      </c>
    </row>
    <row r="13" ht="42" customHeight="1">
      <c r="A13" s="34" t="inlineStr">
        <is>
          <t>Periodieke controle</t>
        </is>
      </c>
      <c r="B13" s="35" t="inlineStr">
        <is>
          <t>Controleer het dashboard minimaal maandelijks, werk open acties af en actualiseer onderhoudsintervallen wanneer de fabrikant of een keuringsinstantie dit voorschrijft.</t>
        </is>
      </c>
    </row>
  </sheetData>
  <mergeCells count="1"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2026-08-26T11:49:04Z</dcterms:created>
  <dcterms:modified xmlns:dcterms="http://purl.org/dc/terms/" xmlns:xsi="http://www.w3.org/2001/XMLSchema-instance" xsi:type="dcterms:W3CDTF">2026-08-26T11:49:04Z</dcterms:modified>
</cp:coreProperties>
</file>