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hecklist Opleverdossier" sheetId="1" state="visible" r:id="rId1"/>
    <sheet xmlns:r="http://schemas.openxmlformats.org/officeDocument/2006/relationships" name="Dashboard" sheetId="2" state="visible" r:id="rId2"/>
    <sheet xmlns:r="http://schemas.openxmlformats.org/officeDocument/2006/relationships" name="Instructies" sheetId="3" state="visible" r:id="rId3"/>
  </sheets>
  <definedNames/>
  <calcPr calcId="124519" fullCalcOnLoad="1"/>
</workbook>
</file>

<file path=xl/styles.xml><?xml version="1.0" encoding="utf-8"?>
<styleSheet xmlns="http://schemas.openxmlformats.org/spreadsheetml/2006/main">
  <numFmts count="3">
    <numFmt numFmtId="164" formatCode="DD-MM-JJJJ"/>
    <numFmt numFmtId="165" formatCode="0&quot;%&quot;"/>
    <numFmt numFmtId="166" formatCode="0.0&quot;%&quot;"/>
  </numFmts>
  <fonts count="8">
    <font>
      <name val="Calibri"/>
      <family val="2"/>
      <color theme="1"/>
      <sz val="11"/>
      <scheme val="minor"/>
    </font>
    <font>
      <name val="Calibri"/>
      <b val="1"/>
      <color rgb="001E293B"/>
      <sz val="16"/>
    </font>
    <font>
      <name val="Calibri"/>
      <b val="1"/>
      <color rgb="00FFFFFF"/>
      <sz val="11"/>
    </font>
    <font>
      <b val="1"/>
    </font>
    <font>
      <b val="1"/>
      <color rgb="001E293B"/>
      <sz val="11"/>
    </font>
    <font>
      <b val="1"/>
      <color rgb="00FFFFFF"/>
      <sz val="14"/>
    </font>
    <font>
      <name val="Calibri"/>
      <b val="1"/>
      <color rgb="00FFFFFF"/>
      <sz val="12"/>
    </font>
    <font>
      <b val="1"/>
      <color rgb="00FFFFFF"/>
      <sz val="11"/>
    </font>
  </fonts>
  <fills count="11">
    <fill>
      <patternFill/>
    </fill>
    <fill>
      <patternFill patternType="gray125"/>
    </fill>
    <fill>
      <patternFill patternType="solid">
        <fgColor rgb="001E293B"/>
      </patternFill>
    </fill>
    <fill>
      <patternFill patternType="solid">
        <fgColor rgb="00FFFBEB"/>
      </patternFill>
    </fill>
    <fill>
      <patternFill patternType="solid">
        <fgColor rgb="00F8FAFC"/>
      </patternFill>
    </fill>
    <fill>
      <patternFill patternType="solid">
        <fgColor rgb="00FFFFFF"/>
      </patternFill>
    </fill>
    <fill>
      <patternFill patternType="solid">
        <fgColor rgb="00C8102E"/>
      </patternFill>
    </fill>
    <fill>
      <patternFill patternType="solid">
        <fgColor rgb="0016A34A"/>
      </patternFill>
    </fill>
    <fill>
      <patternFill patternType="solid">
        <fgColor rgb="000EA5E9"/>
      </patternFill>
    </fill>
    <fill>
      <patternFill patternType="solid">
        <fgColor rgb="00DC2626"/>
      </patternFill>
    </fill>
    <fill>
      <patternFill patternType="solid">
        <fgColor rgb="00F59E0B"/>
      </patternFill>
    </fill>
  </fills>
  <borders count="5">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style="thin">
        <color rgb="00D1D5DB"/>
      </right>
      <top style="thin">
        <color rgb="00D1D5DB"/>
      </top>
      <bottom style="thin">
        <color rgb="00D1D5DB"/>
      </bottom>
      <diagonal/>
    </border>
  </borders>
  <cellStyleXfs count="1">
    <xf numFmtId="0" fontId="0" fillId="0" borderId="0"/>
  </cellStyleXfs>
  <cellXfs count="42">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wrapText="1"/>
    </xf>
    <xf numFmtId="0" fontId="0" fillId="4" borderId="1" applyAlignment="1" pivotButton="0" quotePrefix="0" xfId="0">
      <alignment horizontal="center" vertical="center" wrapText="1"/>
    </xf>
    <xf numFmtId="0" fontId="0" fillId="4" borderId="1" applyAlignment="1" pivotButton="0" quotePrefix="0" xfId="0">
      <alignment horizontal="left" vertical="center" wrapText="1"/>
    </xf>
    <xf numFmtId="164" fontId="0" fillId="4" borderId="1" applyAlignment="1" pivotButton="0" quotePrefix="0" xfId="0">
      <alignment horizontal="center" vertical="center" wrapText="1"/>
    </xf>
    <xf numFmtId="0" fontId="0" fillId="3" borderId="1" applyAlignment="1" pivotButton="0" quotePrefix="0" xfId="0">
      <alignment horizontal="center" vertical="center" wrapText="1"/>
    </xf>
    <xf numFmtId="165" fontId="0" fillId="4" borderId="1" applyAlignment="1" pivotButton="0" quotePrefix="0" xfId="0">
      <alignment horizontal="center" vertical="center" wrapText="1"/>
    </xf>
    <xf numFmtId="0" fontId="0" fillId="5" borderId="1" applyAlignment="1" pivotButton="0" quotePrefix="0" xfId="0">
      <alignment horizontal="center" vertical="center" wrapText="1"/>
    </xf>
    <xf numFmtId="0" fontId="0" fillId="5" borderId="1" applyAlignment="1" pivotButton="0" quotePrefix="0" xfId="0">
      <alignment horizontal="left" vertical="center" wrapText="1"/>
    </xf>
    <xf numFmtId="164" fontId="0" fillId="5" borderId="1" applyAlignment="1" pivotButton="0" quotePrefix="0" xfId="0">
      <alignment horizontal="center" vertical="center" wrapText="1"/>
    </xf>
    <xf numFmtId="165" fontId="0" fillId="5" borderId="1" applyAlignment="1" pivotButton="0" quotePrefix="0" xfId="0">
      <alignment horizontal="center" vertical="center" wrapText="1"/>
    </xf>
    <xf numFmtId="0" fontId="3" fillId="0" borderId="0" pivotButton="0" quotePrefix="0" xfId="0"/>
    <xf numFmtId="166" fontId="3" fillId="0" borderId="0" pivotButton="0" quotePrefix="0" xfId="0"/>
    <xf numFmtId="0" fontId="1" fillId="0" borderId="0" pivotButton="0" quotePrefix="0" xfId="0"/>
    <xf numFmtId="0" fontId="4" fillId="0" borderId="1" applyAlignment="1" pivotButton="0" quotePrefix="0" xfId="0">
      <alignment horizontal="left" vertical="center" wrapText="1"/>
    </xf>
    <xf numFmtId="0" fontId="5" fillId="6" borderId="1" applyAlignment="1" pivotButton="0" quotePrefix="0" xfId="0">
      <alignment horizontal="center" vertical="center" wrapText="1"/>
    </xf>
    <xf numFmtId="0" fontId="0" fillId="0" borderId="4" pivotButton="0" quotePrefix="0" xfId="0"/>
    <xf numFmtId="0" fontId="5" fillId="7" borderId="1" applyAlignment="1" pivotButton="0" quotePrefix="0" xfId="0">
      <alignment horizontal="center" vertical="center" wrapText="1"/>
    </xf>
    <xf numFmtId="0" fontId="5" fillId="8" borderId="1" applyAlignment="1" pivotButton="0" quotePrefix="0" xfId="0">
      <alignment horizontal="center" vertical="center" wrapText="1"/>
    </xf>
    <xf numFmtId="0" fontId="5" fillId="9" borderId="1" applyAlignment="1" pivotButton="0" quotePrefix="0" xfId="0">
      <alignment horizontal="center" vertical="center" wrapText="1"/>
    </xf>
    <xf numFmtId="166" fontId="5" fillId="10" borderId="1" applyAlignment="1" pivotButton="0" quotePrefix="0" xfId="0">
      <alignment horizontal="center" vertical="center" wrapText="1"/>
    </xf>
    <xf numFmtId="0" fontId="6" fillId="6" borderId="0" applyAlignment="1" pivotButton="0" quotePrefix="0" xfId="0">
      <alignment horizontal="center" vertical="center" wrapText="1"/>
    </xf>
    <xf numFmtId="0" fontId="2" fillId="2" borderId="0" pivotButton="0" quotePrefix="0" xfId="0"/>
    <xf numFmtId="0" fontId="0" fillId="4" borderId="1" pivotButton="0" quotePrefix="0" xfId="0"/>
    <xf numFmtId="0" fontId="0" fillId="5" borderId="1" pivotButton="0" quotePrefix="0" xfId="0"/>
    <xf numFmtId="164" fontId="0" fillId="4" borderId="1" pivotButton="0" quotePrefix="0" xfId="0"/>
    <xf numFmtId="165" fontId="0" fillId="4" borderId="1" pivotButton="0" quotePrefix="0" xfId="0"/>
    <xf numFmtId="164" fontId="0" fillId="5" borderId="1" pivotButton="0" quotePrefix="0" xfId="0"/>
    <xf numFmtId="165" fontId="0" fillId="5" borderId="1" pivotButton="0" quotePrefix="0" xfId="0"/>
    <xf numFmtId="0" fontId="7" fillId="6" borderId="0" applyAlignment="1" pivotButton="0" quotePrefix="0" xfId="0">
      <alignment horizontal="left" vertical="center" indent="1"/>
    </xf>
    <xf numFmtId="0" fontId="0" fillId="0" borderId="0" applyAlignment="1" pivotButton="0" quotePrefix="0" xfId="0">
      <alignment horizontal="left" vertical="center" wrapText="1"/>
    </xf>
    <xf numFmtId="164" fontId="0" fillId="4" borderId="1" applyAlignment="1" pivotButton="0" quotePrefix="0" xfId="0">
      <alignment horizontal="center" vertical="center" wrapText="1"/>
    </xf>
    <xf numFmtId="165" fontId="0" fillId="4" borderId="1" applyAlignment="1" pivotButton="0" quotePrefix="0" xfId="0">
      <alignment horizontal="center" vertical="center" wrapText="1"/>
    </xf>
    <xf numFmtId="164" fontId="0" fillId="5" borderId="1" applyAlignment="1" pivotButton="0" quotePrefix="0" xfId="0">
      <alignment horizontal="center" vertical="center" wrapText="1"/>
    </xf>
    <xf numFmtId="165" fontId="0" fillId="5" borderId="1" applyAlignment="1" pivotButton="0" quotePrefix="0" xfId="0">
      <alignment horizontal="center" vertical="center" wrapText="1"/>
    </xf>
    <xf numFmtId="166" fontId="3" fillId="0" borderId="0" pivotButton="0" quotePrefix="0" xfId="0"/>
    <xf numFmtId="166" fontId="5" fillId="10" borderId="1" applyAlignment="1" pivotButton="0" quotePrefix="0" xfId="0">
      <alignment horizontal="center" vertical="center" wrapText="1"/>
    </xf>
    <xf numFmtId="164" fontId="0" fillId="4" borderId="1" pivotButton="0" quotePrefix="0" xfId="0"/>
    <xf numFmtId="165" fontId="0" fillId="4" borderId="1" pivotButton="0" quotePrefix="0" xfId="0"/>
    <xf numFmtId="164" fontId="0" fillId="5" borderId="1" pivotButton="0" quotePrefix="0" xfId="0"/>
    <xf numFmtId="165" fontId="0" fillId="5" borderId="1" pivotButton="0" quotePrefix="0" xfId="0"/>
  </cellXfs>
  <cellStyles count="1">
    <cellStyle name="Normal" xfId="0" builtinId="0" hidden="0"/>
  </cellStyles>
  <dxfs count="5">
    <dxf>
      <font>
        <b val="1"/>
        <color rgb="00FFFFFF"/>
      </font>
      <fill>
        <patternFill patternType="solid">
          <fgColor rgb="0016A34A"/>
        </patternFill>
      </fill>
    </dxf>
    <dxf>
      <font>
        <b val="1"/>
        <color rgb="00FFFFFF"/>
      </font>
      <fill>
        <patternFill patternType="solid">
          <fgColor rgb="00DC2626"/>
        </patternFill>
      </fill>
    </dxf>
    <dxf>
      <font>
        <b val="1"/>
        <color rgb="001E293B"/>
      </font>
      <fill>
        <patternFill patternType="solid">
          <fgColor rgb="00FDE68A"/>
        </patternFill>
      </fill>
    </dxf>
    <dxf>
      <font>
        <color rgb="001E293B"/>
      </font>
      <fill>
        <patternFill patternType="solid">
          <fgColor rgb="00CBD5E1"/>
        </patternFill>
      </fill>
    </dxf>
    <dxf>
      <font>
        <color rgb="001E293B"/>
      </font>
      <fill>
        <patternFill patternType="solid">
          <fgColor rgb="00BFDBF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Statusverdeling opleverpunten</a:t>
            </a:r>
          </a:p>
        </rich>
      </tx>
    </title>
    <plotArea>
      <pieChart>
        <varyColors val="1"/>
        <ser>
          <idx val="0"/>
          <order val="0"/>
          <tx>
            <strRef>
              <f>'Dashboard'!B12</f>
            </strRef>
          </tx>
          <spPr>
            <a:ln xmlns:a="http://schemas.openxmlformats.org/drawingml/2006/main">
              <a:prstDash val="solid"/>
            </a:ln>
          </spPr>
          <cat>
            <numRef>
              <f>'Dashboard'!$A$13:$A$17</f>
            </numRef>
          </cat>
          <val>
            <numRef>
              <f>'Dashboard'!$B$13:$B$17</f>
            </numRef>
          </val>
        </ser>
        <firstSliceAng val="0"/>
      </pieChart>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Open punten per categorie</a:t>
            </a:r>
          </a:p>
        </rich>
      </tx>
    </title>
    <plotArea>
      <barChart>
        <barDir val="col"/>
        <grouping val="clustered"/>
        <ser>
          <idx val="0"/>
          <order val="0"/>
          <tx>
            <strRef>
              <f>'Dashboard'!B21</f>
            </strRef>
          </tx>
          <spPr>
            <a:solidFill xmlns:a="http://schemas.openxmlformats.org/drawingml/2006/main">
              <a:srgbClr val="0F766E"/>
            </a:solidFill>
            <a:ln xmlns:a="http://schemas.openxmlformats.org/drawingml/2006/main">
              <a:prstDash val="solid"/>
            </a:ln>
          </spPr>
          <cat>
            <numRef>
              <f>'Dashboard'!$A$22:$A$30</f>
            </numRef>
          </cat>
          <val>
            <numRef>
              <f>'Dashboard'!$B$22:$B$30</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Categorie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Aantal</a:t>
                </a:r>
              </a:p>
            </rich>
          </tx>
        </title>
        <majorTickMark val="none"/>
        <minorTickMark val="none"/>
        <crossAx val="10"/>
      </valAx>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Voortgang per laatste update</a:t>
            </a:r>
          </a:p>
        </rich>
      </tx>
    </title>
    <plotArea>
      <lineChart>
        <grouping val="standard"/>
        <ser>
          <idx val="0"/>
          <order val="0"/>
          <tx>
            <strRef>
              <f>'Dashboard'!B34</f>
            </strRef>
          </tx>
          <spPr>
            <a:ln xmlns:a="http://schemas.openxmlformats.org/drawingml/2006/main" w="20000">
              <a:prstDash val="solid"/>
            </a:ln>
          </spPr>
          <marker>
            <symbol val="none"/>
            <spPr>
              <a:ln xmlns:a="http://schemas.openxmlformats.org/drawingml/2006/main">
                <a:prstDash val="solid"/>
              </a:ln>
            </spPr>
          </marker>
          <cat>
            <numRef>
              <f>'Dashboard'!$A$35:$A$43</f>
            </numRef>
          </cat>
          <val>
            <numRef>
              <f>'Dashboard'!$B$35:$B$43</f>
            </numRef>
          </val>
          <smooth val="0"/>
        </ser>
        <axId val="10"/>
        <axId val="100"/>
      </lineChart>
      <catAx>
        <axId val="10"/>
        <scaling>
          <orientation val="minMax"/>
        </scaling>
        <axPos val="l"/>
        <title>
          <tx>
            <rich>
              <a:bodyPr xmlns:a="http://schemas.openxmlformats.org/drawingml/2006/main"/>
              <a:p xmlns:a="http://schemas.openxmlformats.org/drawingml/2006/main">
                <a:pPr>
                  <a:defRPr/>
                </a:pPr>
                <a:r>
                  <a:t>Datum</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Compleet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5</col>
      <colOff>0</colOff>
      <row>2</row>
      <rowOff>0</rowOff>
    </from>
    <ext cx="432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5</col>
      <colOff>0</colOff>
      <row>19</row>
      <rowOff>0</rowOff>
    </from>
    <ext cx="576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5</col>
      <colOff>0</colOff>
      <row>37</row>
      <rowOff>0</rowOff>
    </from>
    <ext cx="5760000" cy="324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M14"/>
  <sheetViews>
    <sheetView workbookViewId="0">
      <pane ySplit="2" topLeftCell="A3" activePane="bottomLeft" state="frozen"/>
      <selection pane="bottomLeft" activeCell="A1" sqref="A1"/>
    </sheetView>
  </sheetViews>
  <sheetFormatPr baseColWidth="8" defaultRowHeight="15"/>
  <cols>
    <col width="16" customWidth="1" min="1" max="1"/>
    <col width="30" customWidth="1" min="2" max="2"/>
    <col width="16" customWidth="1" min="3" max="3"/>
    <col width="13" customWidth="1" min="4" max="4"/>
    <col width="16" customWidth="1" min="5" max="5"/>
    <col width="11" customWidth="1" min="6" max="6"/>
    <col width="13" customWidth="1" min="7" max="7"/>
    <col width="14" customWidth="1" min="8" max="8"/>
    <col width="14" customWidth="1" min="9" max="9"/>
    <col width="32" customWidth="1" min="10" max="10"/>
    <col width="16" customWidth="1" min="11" max="11"/>
    <col width="18" customWidth="1" min="12" max="12"/>
    <col width="18" customWidth="1" min="13" max="13"/>
  </cols>
  <sheetData>
    <row r="1" ht="28" customHeight="1">
      <c r="A1" s="1" t="inlineStr">
        <is>
          <t>Opleverdossier Checklist - Projectoplevering 2026</t>
        </is>
      </c>
    </row>
    <row r="2" ht="32" customHeight="1">
      <c r="A2" s="2" t="inlineStr">
        <is>
          <t>Onderdeel</t>
        </is>
      </c>
      <c r="B2" s="2" t="inlineStr">
        <is>
          <t>Document / Opleverpunt</t>
        </is>
      </c>
      <c r="C2" s="2" t="inlineStr">
        <is>
          <t>Verantwoordelijke</t>
        </is>
      </c>
      <c r="D2" s="2" t="inlineStr">
        <is>
          <t>Deadline</t>
        </is>
      </c>
      <c r="E2" s="2" t="inlineStr">
        <is>
          <t>Status</t>
        </is>
      </c>
      <c r="F2" s="2" t="inlineStr">
        <is>
          <t>Prioriteit</t>
        </is>
      </c>
      <c r="G2" s="2" t="inlineStr">
        <is>
          <t>Compleet (%)</t>
        </is>
      </c>
      <c r="H2" s="2" t="inlineStr">
        <is>
          <t>Is openstaand?</t>
        </is>
      </c>
      <c r="I2" s="2" t="inlineStr">
        <is>
          <t>Laatste update</t>
        </is>
      </c>
      <c r="J2" s="2" t="inlineStr">
        <is>
          <t>Opmerking</t>
        </is>
      </c>
      <c r="K2" s="2" t="inlineStr">
        <is>
          <t>Categorie</t>
        </is>
      </c>
      <c r="L2" s="2" t="inlineStr">
        <is>
          <t>Referentie / Bestand</t>
        </is>
      </c>
      <c r="M2" s="2" t="inlineStr">
        <is>
          <t>Deadline overschreden?</t>
        </is>
      </c>
    </row>
    <row r="3">
      <c r="A3" s="3" t="inlineStr">
        <is>
          <t>Bouwkundig</t>
        </is>
      </c>
      <c r="B3" s="4" t="inlineStr">
        <is>
          <t>Bouwtekeningen en revisies</t>
        </is>
      </c>
      <c r="C3" s="3" t="inlineStr">
        <is>
          <t>Sanne</t>
        </is>
      </c>
      <c r="D3" s="32" t="n">
        <v>46037</v>
      </c>
      <c r="E3" s="6" t="inlineStr">
        <is>
          <t>Afgerond</t>
        </is>
      </c>
      <c r="F3" s="3" t="inlineStr">
        <is>
          <t>Hoog</t>
        </is>
      </c>
      <c r="G3" s="33">
        <f>IF(E3="Afgerond",100,IF(E3="In behandeling",50,IF(E3="Ter controle",75,0)))</f>
        <v/>
      </c>
      <c r="H3" s="3">
        <f>IF(E3&lt;&gt;"Afgerond",1,0)</f>
        <v/>
      </c>
      <c r="I3" s="32" t="n">
        <v>46034</v>
      </c>
      <c r="J3" s="4" t="inlineStr">
        <is>
          <t>Definitieve revisie goedgekeurd</t>
        </is>
      </c>
      <c r="K3" s="3" t="inlineStr">
        <is>
          <t>Bouwtekeningen</t>
        </is>
      </c>
      <c r="L3" s="3" t="inlineStr">
        <is>
          <t>REV-AMS-001</t>
        </is>
      </c>
      <c r="M3" s="3">
        <f>IF(AND(E3&lt;&gt;"Afgerond",D3&lt;TODAY()),"Ja","Nee")</f>
        <v/>
      </c>
    </row>
    <row r="4">
      <c r="A4" s="8" t="inlineStr">
        <is>
          <t>Installatie</t>
        </is>
      </c>
      <c r="B4" s="9" t="inlineStr">
        <is>
          <t>Installatietekeningen</t>
        </is>
      </c>
      <c r="C4" s="8" t="inlineStr">
        <is>
          <t>Daan</t>
        </is>
      </c>
      <c r="D4" s="34" t="n">
        <v>46063</v>
      </c>
      <c r="E4" s="6" t="inlineStr">
        <is>
          <t>In behandeling</t>
        </is>
      </c>
      <c r="F4" s="8" t="inlineStr">
        <is>
          <t>Hoog</t>
        </is>
      </c>
      <c r="G4" s="35">
        <f>IF(E4="Afgerond",100,IF(E4="In behandeling",50,IF(E4="Ter controle",75,0)))</f>
        <v/>
      </c>
      <c r="H4" s="8">
        <f>IF(E4&lt;&gt;"Afgerond",1,0)</f>
        <v/>
      </c>
      <c r="I4" s="34" t="n">
        <v>46054</v>
      </c>
      <c r="J4" s="9" t="inlineStr">
        <is>
          <t>Wacht op E-installateur</t>
        </is>
      </c>
      <c r="K4" s="8" t="inlineStr">
        <is>
          <t>Installatietekeningen</t>
        </is>
      </c>
      <c r="L4" s="8" t="inlineStr">
        <is>
          <t>INST-ROT-002</t>
        </is>
      </c>
      <c r="M4" s="8">
        <f>IF(AND(E4&lt;&gt;"Afgerond",D4&lt;TODAY()),"Ja","Nee")</f>
        <v/>
      </c>
    </row>
    <row r="5">
      <c r="A5" s="3" t="inlineStr">
        <is>
          <t>Uitvoering</t>
        </is>
      </c>
      <c r="B5" s="4" t="inlineStr">
        <is>
          <t>Werkbonnen</t>
        </is>
      </c>
      <c r="C5" s="3" t="inlineStr">
        <is>
          <t>Emma</t>
        </is>
      </c>
      <c r="D5" s="32" t="n">
        <v>46073</v>
      </c>
      <c r="E5" s="6" t="inlineStr">
        <is>
          <t>Ter controle</t>
        </is>
      </c>
      <c r="F5" s="3" t="inlineStr">
        <is>
          <t>Middel</t>
        </is>
      </c>
      <c r="G5" s="33">
        <f>IF(E5="Afgerond",100,IF(E5="In behandeling",50,IF(E5="Ter controle",75,0)))</f>
        <v/>
      </c>
      <c r="H5" s="3">
        <f>IF(E5&lt;&gt;"Afgerond",1,0)</f>
        <v/>
      </c>
      <c r="I5" s="32" t="n">
        <v>46068</v>
      </c>
      <c r="J5" s="4" t="inlineStr">
        <is>
          <t>Werkbonnen ingeleverd, wacht op check</t>
        </is>
      </c>
      <c r="K5" s="3" t="inlineStr">
        <is>
          <t>Werkbonnen</t>
        </is>
      </c>
      <c r="L5" s="3" t="inlineStr">
        <is>
          <t>WB-UTR-003</t>
        </is>
      </c>
      <c r="M5" s="3">
        <f>IF(AND(E5&lt;&gt;"Afgerond",D5&lt;TODAY()),"Ja","Nee")</f>
        <v/>
      </c>
    </row>
    <row r="6">
      <c r="A6" s="8" t="inlineStr">
        <is>
          <t>Kwaliteit</t>
        </is>
      </c>
      <c r="B6" s="9" t="inlineStr">
        <is>
          <t>Kwaliteitscontrole</t>
        </is>
      </c>
      <c r="C6" s="8" t="inlineStr">
        <is>
          <t>Lars</t>
        </is>
      </c>
      <c r="D6" s="34" t="n">
        <v>46082</v>
      </c>
      <c r="E6" s="6" t="inlineStr">
        <is>
          <t>Nog te doen</t>
        </is>
      </c>
      <c r="F6" s="8" t="inlineStr">
        <is>
          <t>Hoog</t>
        </is>
      </c>
      <c r="G6" s="35">
        <f>IF(E6="Afgerond",100,IF(E6="In behandeling",50,IF(E6="Ter controle",75,0)))</f>
        <v/>
      </c>
      <c r="H6" s="8">
        <f>IF(E6&lt;&gt;"Afgerond",1,0)</f>
        <v/>
      </c>
      <c r="I6" s="34" t="n">
        <v>46073</v>
      </c>
      <c r="J6" s="9" t="inlineStr">
        <is>
          <t>Nog niet gestart</t>
        </is>
      </c>
      <c r="K6" s="8" t="inlineStr">
        <is>
          <t>Kwaliteitscontrole</t>
        </is>
      </c>
      <c r="L6" s="8" t="inlineStr">
        <is>
          <t>QC-EIN-004</t>
        </is>
      </c>
      <c r="M6" s="8">
        <f>IF(AND(E6&lt;&gt;"Afgerond",D6&lt;TODAY()),"Ja","Nee")</f>
        <v/>
      </c>
    </row>
    <row r="7">
      <c r="A7" s="3" t="inlineStr">
        <is>
          <t>Kwaliteit</t>
        </is>
      </c>
      <c r="B7" s="4" t="inlineStr">
        <is>
          <t>Testrapporten</t>
        </is>
      </c>
      <c r="C7" s="3" t="inlineStr">
        <is>
          <t>Sophie</t>
        </is>
      </c>
      <c r="D7" s="32" t="n">
        <v>46096</v>
      </c>
      <c r="E7" s="6" t="inlineStr">
        <is>
          <t>Geblokkeerd</t>
        </is>
      </c>
      <c r="F7" s="3" t="inlineStr">
        <is>
          <t>Hoog</t>
        </is>
      </c>
      <c r="G7" s="33">
        <f>IF(E7="Afgerond",100,IF(E7="In behandeling",50,IF(E7="Ter controle",75,0)))</f>
        <v/>
      </c>
      <c r="H7" s="3">
        <f>IF(E7&lt;&gt;"Afgerond",1,0)</f>
        <v/>
      </c>
      <c r="I7" s="32" t="n">
        <v>46086</v>
      </c>
      <c r="J7" s="4" t="inlineStr">
        <is>
          <t>Wachten op testapparatuur</t>
        </is>
      </c>
      <c r="K7" s="3" t="inlineStr">
        <is>
          <t>Testrapporten</t>
        </is>
      </c>
      <c r="L7" s="3" t="inlineStr">
        <is>
          <t>TR-GRO-005</t>
        </is>
      </c>
      <c r="M7" s="3">
        <f>IF(AND(E7&lt;&gt;"Afgerond",D7&lt;TODAY()),"Ja","Nee")</f>
        <v/>
      </c>
    </row>
    <row r="8">
      <c r="A8" s="8" t="inlineStr">
        <is>
          <t>Documentatie</t>
        </is>
      </c>
      <c r="B8" s="9" t="inlineStr">
        <is>
          <t>Handleidingen</t>
        </is>
      </c>
      <c r="C8" s="8" t="inlineStr">
        <is>
          <t>Bram</t>
        </is>
      </c>
      <c r="D8" s="34" t="n">
        <v>46113</v>
      </c>
      <c r="E8" s="6" t="inlineStr">
        <is>
          <t>Nog te doen</t>
        </is>
      </c>
      <c r="F8" s="8" t="inlineStr">
        <is>
          <t>Laag</t>
        </is>
      </c>
      <c r="G8" s="35">
        <f>IF(E8="Afgerond",100,IF(E8="In behandeling",50,IF(E8="Ter controle",75,0)))</f>
        <v/>
      </c>
      <c r="H8" s="8">
        <f>IF(E8&lt;&gt;"Afgerond",1,0)</f>
        <v/>
      </c>
      <c r="I8" s="34" t="n">
        <v>46091</v>
      </c>
      <c r="J8" s="9" t="inlineStr">
        <is>
          <t>Concept in opstelling</t>
        </is>
      </c>
      <c r="K8" s="8" t="inlineStr">
        <is>
          <t>Handleidingen</t>
        </is>
      </c>
      <c r="L8" s="8" t="inlineStr">
        <is>
          <t>HL-DH-006</t>
        </is>
      </c>
      <c r="M8" s="8">
        <f>IF(AND(E8&lt;&gt;"Afgerond",D8&lt;TODAY()),"Ja","Nee")</f>
        <v/>
      </c>
    </row>
    <row r="9">
      <c r="A9" s="3" t="inlineStr">
        <is>
          <t>Documentatie</t>
        </is>
      </c>
      <c r="B9" s="4" t="inlineStr">
        <is>
          <t>As-built documenten</t>
        </is>
      </c>
      <c r="C9" s="3" t="inlineStr">
        <is>
          <t>Julia</t>
        </is>
      </c>
      <c r="D9" s="32" t="n">
        <v>46132</v>
      </c>
      <c r="E9" s="6" t="inlineStr">
        <is>
          <t>In behandeling</t>
        </is>
      </c>
      <c r="F9" s="3" t="inlineStr">
        <is>
          <t>Middel</t>
        </is>
      </c>
      <c r="G9" s="33">
        <f>IF(E9="Afgerond",100,IF(E9="In behandeling",50,IF(E9="Ter controle",75,0)))</f>
        <v/>
      </c>
      <c r="H9" s="3">
        <f>IF(E9&lt;&gt;"Afgerond",1,0)</f>
        <v/>
      </c>
      <c r="I9" s="32" t="n">
        <v>46117</v>
      </c>
      <c r="J9" s="4" t="inlineStr">
        <is>
          <t>Tekenaar bezig met update</t>
        </is>
      </c>
      <c r="K9" s="3" t="inlineStr">
        <is>
          <t>As-built</t>
        </is>
      </c>
      <c r="L9" s="3" t="inlineStr">
        <is>
          <t>AB-TIL-007</t>
        </is>
      </c>
      <c r="M9" s="3">
        <f>IF(AND(E9&lt;&gt;"Afgerond",D9&lt;TODAY()),"Ja","Nee")</f>
        <v/>
      </c>
    </row>
    <row r="10">
      <c r="A10" s="8" t="inlineStr">
        <is>
          <t>Oplevering</t>
        </is>
      </c>
      <c r="B10" s="9" t="inlineStr">
        <is>
          <t>Sleuteloverdracht</t>
        </is>
      </c>
      <c r="C10" s="8" t="inlineStr">
        <is>
          <t>Thijs</t>
        </is>
      </c>
      <c r="D10" s="34" t="n">
        <v>46152</v>
      </c>
      <c r="E10" s="6" t="inlineStr">
        <is>
          <t>Afgerond</t>
        </is>
      </c>
      <c r="F10" s="8" t="inlineStr">
        <is>
          <t>Middel</t>
        </is>
      </c>
      <c r="G10" s="35">
        <f>IF(E10="Afgerond",100,IF(E10="In behandeling",50,IF(E10="Ter controle",75,0)))</f>
        <v/>
      </c>
      <c r="H10" s="8">
        <f>IF(E10&lt;&gt;"Afgerond",1,0)</f>
        <v/>
      </c>
      <c r="I10" s="34" t="n">
        <v>46150</v>
      </c>
      <c r="J10" s="9" t="inlineStr">
        <is>
          <t>Sleutels overgedragen aan opdrachtgever</t>
        </is>
      </c>
      <c r="K10" s="8" t="inlineStr">
        <is>
          <t>Sleuteloverdracht</t>
        </is>
      </c>
      <c r="L10" s="8" t="inlineStr">
        <is>
          <t>SL-NIJ-008</t>
        </is>
      </c>
      <c r="M10" s="8">
        <f>IF(AND(E10&lt;&gt;"Afgerond",D10&lt;TODAY()),"Ja","Nee")</f>
        <v/>
      </c>
    </row>
    <row r="11">
      <c r="A11" s="3" t="inlineStr">
        <is>
          <t>Oplevering</t>
        </is>
      </c>
      <c r="B11" s="4" t="inlineStr">
        <is>
          <t>Opleverformulier</t>
        </is>
      </c>
      <c r="C11" s="3" t="inlineStr">
        <is>
          <t>Lieke</t>
        </is>
      </c>
      <c r="D11" s="32" t="n">
        <v>46203</v>
      </c>
      <c r="E11" s="6" t="inlineStr">
        <is>
          <t>Nog te doen</t>
        </is>
      </c>
      <c r="F11" s="3" t="inlineStr">
        <is>
          <t>Hoog</t>
        </is>
      </c>
      <c r="G11" s="33">
        <f>IF(E11="Afgerond",100,IF(E11="In behandeling",50,IF(E11="Ter controle",75,0)))</f>
        <v/>
      </c>
      <c r="H11" s="3">
        <f>IF(E11&lt;&gt;"Afgerond",1,0)</f>
        <v/>
      </c>
      <c r="I11" s="32" t="n">
        <v>46174</v>
      </c>
      <c r="J11" s="4" t="inlineStr">
        <is>
          <t>Wacht op ondertekening</t>
        </is>
      </c>
      <c r="K11" s="3" t="inlineStr">
        <is>
          <t>Opleverformulier</t>
        </is>
      </c>
      <c r="L11" s="3" t="inlineStr">
        <is>
          <t>OF-HAA-009</t>
        </is>
      </c>
      <c r="M11" s="3">
        <f>IF(AND(E11&lt;&gt;"Afgerond",D11&lt;TODAY()),"Ja","Nee")</f>
        <v/>
      </c>
    </row>
    <row r="12"/>
    <row r="13">
      <c r="B13" s="12" t="inlineStr">
        <is>
          <t>Gemiddelde voortgang:</t>
        </is>
      </c>
      <c r="G13" s="36">
        <f>AVERAGE(G3:G11)</f>
        <v/>
      </c>
    </row>
    <row r="14">
      <c r="B14" s="12" t="inlineStr">
        <is>
          <t>Aantal openstaand:</t>
        </is>
      </c>
      <c r="G14" s="12">
        <f>SUM(H3:H11)</f>
        <v/>
      </c>
    </row>
  </sheetData>
  <mergeCells count="1">
    <mergeCell ref="A1:M1"/>
  </mergeCells>
  <conditionalFormatting sqref="E3:E11">
    <cfRule type="expression" priority="1" dxfId="0" stopIfTrue="1">
      <formula>E3="Afgerond"</formula>
    </cfRule>
    <cfRule type="expression" priority="2" dxfId="1" stopIfTrue="1">
      <formula>E3="Geblokkeerd"</formula>
    </cfRule>
    <cfRule type="expression" priority="3" dxfId="2" stopIfTrue="1">
      <formula>E3="In behandeling"</formula>
    </cfRule>
    <cfRule type="expression" priority="4" dxfId="3" stopIfTrue="1">
      <formula>E3="Nog te doen"</formula>
    </cfRule>
    <cfRule type="expression" priority="5" dxfId="4" stopIfTrue="1">
      <formula>E3="Ter controle"</formula>
    </cfRule>
  </conditionalFormatting>
  <conditionalFormatting sqref="M3:M11">
    <cfRule type="expression" priority="6" dxfId="1" stopIfTrue="1">
      <formula>M3="Ja"</formula>
    </cfRule>
  </conditionalFormatting>
  <dataValidations count="2">
    <dataValidation sqref="E3:E31" showErrorMessage="1" showInputMessage="1" allowBlank="1" type="list">
      <formula1>"Nog te doen,In behandeling,Ter controle,Afgerond,Geblokkeerd"</formula1>
    </dataValidation>
    <dataValidation sqref="F3:F31" showErrorMessage="1" showInputMessage="1" allowBlank="1" type="list">
      <formula1>"Laag,Middel,Hoog"</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43"/>
  <sheetViews>
    <sheetView workbookViewId="0">
      <selection activeCell="A1" sqref="A1"/>
    </sheetView>
  </sheetViews>
  <sheetFormatPr baseColWidth="8" defaultRowHeight="15"/>
  <cols>
    <col width="30" customWidth="1" min="1" max="1"/>
    <col width="4" customWidth="1" min="2" max="2"/>
    <col width="14" customWidth="1" min="3" max="3"/>
    <col width="14" customWidth="1" min="4" max="4"/>
    <col width="4" customWidth="1" min="5" max="5"/>
  </cols>
  <sheetData>
    <row r="1" ht="28" customHeight="1">
      <c r="A1" s="14" t="inlineStr">
        <is>
          <t>Dashboard - Voortgang Opleverdossier</t>
        </is>
      </c>
    </row>
    <row r="2"/>
    <row r="3" ht="22" customHeight="1">
      <c r="A3" s="15" t="inlineStr">
        <is>
          <t>Totaal aantal opleverpunten</t>
        </is>
      </c>
      <c r="C3" s="16">
        <f>COUNTA('Checklist Opleverdossier'!B3:B100)</f>
        <v/>
      </c>
      <c r="D3" s="17" t="n"/>
    </row>
    <row r="4" ht="22" customHeight="1">
      <c r="A4" s="15" t="inlineStr">
        <is>
          <t>Aantal afgerond</t>
        </is>
      </c>
      <c r="C4" s="18">
        <f>COUNTIF('Checklist Opleverdossier'!E:E,"Afgerond")</f>
        <v/>
      </c>
      <c r="D4" s="17" t="n"/>
    </row>
    <row r="5" ht="22" customHeight="1">
      <c r="A5" s="15" t="inlineStr">
        <is>
          <t>Aantal openstaand</t>
        </is>
      </c>
      <c r="C5" s="19">
        <f>COUNTIF('Checklist Opleverdossier'!E:E,"&lt;&gt;Afgerond")-COUNTBLANK('Checklist Opleverdossier'!E3:E100)</f>
        <v/>
      </c>
      <c r="D5" s="17" t="n"/>
    </row>
    <row r="6" ht="22" customHeight="1">
      <c r="A6" s="15" t="inlineStr">
        <is>
          <t>Aantal geblokkeerd</t>
        </is>
      </c>
      <c r="C6" s="20">
        <f>COUNTIF('Checklist Opleverdossier'!E:E,"Geblokkeerd")</f>
        <v/>
      </c>
      <c r="D6" s="17" t="n"/>
    </row>
    <row r="7" ht="22" customHeight="1">
      <c r="A7" s="15" t="inlineStr">
        <is>
          <t>Gemiddelde compleet (%)</t>
        </is>
      </c>
      <c r="C7" s="37">
        <f>AVERAGE('Checklist Opleverdossier'!G3:G100)</f>
        <v/>
      </c>
      <c r="D7" s="17" t="n"/>
    </row>
    <row r="8" ht="22" customHeight="1">
      <c r="A8" s="15" t="inlineStr">
        <is>
          <t>Aantal te late punten</t>
        </is>
      </c>
      <c r="C8" s="20">
        <f>COUNTIF('Checklist Opleverdossier'!M:M,"Ja")</f>
        <v/>
      </c>
      <c r="D8" s="17" t="n"/>
    </row>
    <row r="9"/>
    <row r="10"/>
    <row r="11">
      <c r="A11" s="22" t="inlineStr">
        <is>
          <t>Statusverdeling</t>
        </is>
      </c>
    </row>
    <row r="12">
      <c r="A12" s="23" t="inlineStr">
        <is>
          <t>Status</t>
        </is>
      </c>
      <c r="B12" s="23" t="inlineStr">
        <is>
          <t>Aantal</t>
        </is>
      </c>
    </row>
    <row r="13">
      <c r="A13" s="24" t="inlineStr">
        <is>
          <t>Nog te doen</t>
        </is>
      </c>
      <c r="B13" s="24">
        <f>COUNTIF('Checklist Opleverdossier'!E:E,"Nog te doen")</f>
        <v/>
      </c>
    </row>
    <row r="14">
      <c r="A14" s="25" t="inlineStr">
        <is>
          <t>In behandeling</t>
        </is>
      </c>
      <c r="B14" s="25">
        <f>COUNTIF('Checklist Opleverdossier'!E:E,"In behandeling")</f>
        <v/>
      </c>
    </row>
    <row r="15">
      <c r="A15" s="24" t="inlineStr">
        <is>
          <t>Ter controle</t>
        </is>
      </c>
      <c r="B15" s="24">
        <f>COUNTIF('Checklist Opleverdossier'!E:E,"Ter controle")</f>
        <v/>
      </c>
    </row>
    <row r="16">
      <c r="A16" s="25" t="inlineStr">
        <is>
          <t>Afgerond</t>
        </is>
      </c>
      <c r="B16" s="25">
        <f>COUNTIF('Checklist Opleverdossier'!E:E,"Afgerond")</f>
        <v/>
      </c>
    </row>
    <row r="17">
      <c r="A17" s="24" t="inlineStr">
        <is>
          <t>Geblokkeerd</t>
        </is>
      </c>
      <c r="B17" s="24">
        <f>COUNTIF('Checklist Opleverdossier'!E:E,"Geblokkeerd")</f>
        <v/>
      </c>
    </row>
    <row r="18"/>
    <row r="19"/>
    <row r="20">
      <c r="A20" s="22" t="inlineStr">
        <is>
          <t>Open punten per categorie</t>
        </is>
      </c>
    </row>
    <row r="21">
      <c r="A21" s="23" t="inlineStr">
        <is>
          <t>Categorie</t>
        </is>
      </c>
      <c r="B21" s="23" t="inlineStr">
        <is>
          <t>Openstaand</t>
        </is>
      </c>
    </row>
    <row r="22">
      <c r="A22" s="24" t="inlineStr">
        <is>
          <t>Bouwtekeningen</t>
        </is>
      </c>
      <c r="B22" s="24">
        <f>COUNTIFS('Checklist Opleverdossier'!K:K,"Bouwtekeningen",'Checklist Opleverdossier'!H:H,1)</f>
        <v/>
      </c>
    </row>
    <row r="23">
      <c r="A23" s="25" t="inlineStr">
        <is>
          <t>Installatietekeningen</t>
        </is>
      </c>
      <c r="B23" s="25">
        <f>COUNTIFS('Checklist Opleverdossier'!K:K,"Installatietekeningen",'Checklist Opleverdossier'!H:H,1)</f>
        <v/>
      </c>
    </row>
    <row r="24">
      <c r="A24" s="24" t="inlineStr">
        <is>
          <t>Werkbonnen</t>
        </is>
      </c>
      <c r="B24" s="24">
        <f>COUNTIFS('Checklist Opleverdossier'!K:K,"Werkbonnen",'Checklist Opleverdossier'!H:H,1)</f>
        <v/>
      </c>
    </row>
    <row r="25">
      <c r="A25" s="25" t="inlineStr">
        <is>
          <t>Kwaliteitscontrole</t>
        </is>
      </c>
      <c r="B25" s="25">
        <f>COUNTIFS('Checklist Opleverdossier'!K:K,"Kwaliteitscontrole",'Checklist Opleverdossier'!H:H,1)</f>
        <v/>
      </c>
    </row>
    <row r="26">
      <c r="A26" s="24" t="inlineStr">
        <is>
          <t>Testrapporten</t>
        </is>
      </c>
      <c r="B26" s="24">
        <f>COUNTIFS('Checklist Opleverdossier'!K:K,"Testrapporten",'Checklist Opleverdossier'!H:H,1)</f>
        <v/>
      </c>
    </row>
    <row r="27">
      <c r="A27" s="25" t="inlineStr">
        <is>
          <t>Handleidingen</t>
        </is>
      </c>
      <c r="B27" s="25">
        <f>COUNTIFS('Checklist Opleverdossier'!K:K,"Handleidingen",'Checklist Opleverdossier'!H:H,1)</f>
        <v/>
      </c>
    </row>
    <row r="28">
      <c r="A28" s="24" t="inlineStr">
        <is>
          <t>As-built</t>
        </is>
      </c>
      <c r="B28" s="24">
        <f>COUNTIFS('Checklist Opleverdossier'!K:K,"As-built",'Checklist Opleverdossier'!H:H,1)</f>
        <v/>
      </c>
    </row>
    <row r="29">
      <c r="A29" s="25" t="inlineStr">
        <is>
          <t>Sleuteloverdracht</t>
        </is>
      </c>
      <c r="B29" s="25">
        <f>COUNTIFS('Checklist Opleverdossier'!K:K,"Sleuteloverdracht",'Checklist Opleverdossier'!H:H,1)</f>
        <v/>
      </c>
    </row>
    <row r="30">
      <c r="A30" s="24" t="inlineStr">
        <is>
          <t>Opleverformulier</t>
        </is>
      </c>
      <c r="B30" s="24">
        <f>COUNTIFS('Checklist Opleverdossier'!K:K,"Opleverformulier",'Checklist Opleverdossier'!H:H,1)</f>
        <v/>
      </c>
    </row>
    <row r="31"/>
    <row r="32"/>
    <row r="33">
      <c r="A33" s="22" t="inlineStr">
        <is>
          <t>Voortgang per laatste update</t>
        </is>
      </c>
    </row>
    <row r="34">
      <c r="A34" s="23" t="inlineStr">
        <is>
          <t>Laatste update</t>
        </is>
      </c>
      <c r="B34" s="23" t="inlineStr">
        <is>
          <t>Compleet (%)</t>
        </is>
      </c>
    </row>
    <row r="35">
      <c r="A35" s="38">
        <f>'Checklist Opleverdossier'!I3</f>
        <v/>
      </c>
      <c r="B35" s="39">
        <f>'Checklist Opleverdossier'!G3</f>
        <v/>
      </c>
    </row>
    <row r="36">
      <c r="A36" s="40">
        <f>'Checklist Opleverdossier'!I4</f>
        <v/>
      </c>
      <c r="B36" s="41">
        <f>'Checklist Opleverdossier'!G4</f>
        <v/>
      </c>
    </row>
    <row r="37">
      <c r="A37" s="38">
        <f>'Checklist Opleverdossier'!I5</f>
        <v/>
      </c>
      <c r="B37" s="39">
        <f>'Checklist Opleverdossier'!G5</f>
        <v/>
      </c>
    </row>
    <row r="38">
      <c r="A38" s="40">
        <f>'Checklist Opleverdossier'!I6</f>
        <v/>
      </c>
      <c r="B38" s="41">
        <f>'Checklist Opleverdossier'!G6</f>
        <v/>
      </c>
    </row>
    <row r="39">
      <c r="A39" s="38">
        <f>'Checklist Opleverdossier'!I7</f>
        <v/>
      </c>
      <c r="B39" s="39">
        <f>'Checklist Opleverdossier'!G7</f>
        <v/>
      </c>
    </row>
    <row r="40">
      <c r="A40" s="40">
        <f>'Checklist Opleverdossier'!I8</f>
        <v/>
      </c>
      <c r="B40" s="41">
        <f>'Checklist Opleverdossier'!G8</f>
        <v/>
      </c>
    </row>
    <row r="41">
      <c r="A41" s="38">
        <f>'Checklist Opleverdossier'!I9</f>
        <v/>
      </c>
      <c r="B41" s="39">
        <f>'Checklist Opleverdossier'!G9</f>
        <v/>
      </c>
    </row>
    <row r="42">
      <c r="A42" s="40">
        <f>'Checklist Opleverdossier'!I10</f>
        <v/>
      </c>
      <c r="B42" s="41">
        <f>'Checklist Opleverdossier'!G10</f>
        <v/>
      </c>
    </row>
    <row r="43">
      <c r="A43" s="38">
        <f>'Checklist Opleverdossier'!I11</f>
        <v/>
      </c>
      <c r="B43" s="39">
        <f>'Checklist Opleverdossier'!G11</f>
        <v/>
      </c>
    </row>
  </sheetData>
  <mergeCells count="10">
    <mergeCell ref="A1:H1"/>
    <mergeCell ref="C3:D3"/>
    <mergeCell ref="C4:D4"/>
    <mergeCell ref="C5:D5"/>
    <mergeCell ref="C6:D6"/>
    <mergeCell ref="C7:D7"/>
    <mergeCell ref="C8:D8"/>
    <mergeCell ref="A11:B11"/>
    <mergeCell ref="A20:B20"/>
    <mergeCell ref="A33:B33"/>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30" customWidth="1" min="1" max="1"/>
    <col width="20" customWidth="1" min="2" max="2"/>
    <col width="20" customWidth="1" min="3" max="3"/>
    <col width="20" customWidth="1" min="4" max="4"/>
  </cols>
  <sheetData>
    <row r="1" ht="28" customHeight="1">
      <c r="A1" s="14" t="inlineStr">
        <is>
          <t>Instructies - Gebruik Opleverdossier Checklist</t>
        </is>
      </c>
    </row>
    <row r="2"/>
    <row r="3" ht="20" customHeight="1">
      <c r="A3" s="30" t="inlineStr">
        <is>
          <t>Doel van dit bestand</t>
        </is>
      </c>
    </row>
    <row r="4" ht="55" customHeight="1">
      <c r="A4" s="31" t="inlineStr">
        <is>
          <t>Dit sjabloon helpt bij het beheren en bewaken van alle opleverpunten van een project. Gebruik het blad 'Checklist Opleverdossier' om per onderdeel de status, verantwoordelijke, deadline en voortgang bij te houden.</t>
        </is>
      </c>
    </row>
    <row r="5"/>
    <row r="6" ht="20" customHeight="1">
      <c r="A6" s="30" t="inlineStr">
        <is>
          <t>Gebruik van de checklist</t>
        </is>
      </c>
    </row>
    <row r="7" ht="55" customHeight="1">
      <c r="A7" s="31" t="inlineStr">
        <is>
          <t>Vul per regel het Onderdeel, Document/Opleverpunt, Verantwoordelijke, Deadline en Status in. De kolommen 'Compleet (%)', 'Is openstaand?' en 'Deadline overschreden?' worden automatisch berekend met formules op basis van de ingevulde Status en Deadline.</t>
        </is>
      </c>
    </row>
    <row r="8"/>
    <row r="9" ht="20" customHeight="1">
      <c r="A9" s="30" t="inlineStr">
        <is>
          <t>Betekenis van statussen</t>
        </is>
      </c>
    </row>
    <row r="10" ht="55" customHeight="1">
      <c r="A10" s="31" t="inlineStr">
        <is>
          <t>Nog te doen: werk is nog niet gestart. In behandeling: werk is gestart maar nog niet klaar. Ter controle: werk is uitgevoerd en wacht op controle/goedkeuring. Afgerond: volledig gereed en goedgekeurd. Geblokkeerd: werk kan niet verder door externe afhankelijkheid.</t>
        </is>
      </c>
    </row>
    <row r="11"/>
    <row r="12" ht="20" customHeight="1">
      <c r="A12" s="30" t="inlineStr">
        <is>
          <t>Wanneer markeer je iets als Afgerond?</t>
        </is>
      </c>
    </row>
    <row r="13" ht="55" customHeight="1">
      <c r="A13" s="31" t="inlineStr">
        <is>
          <t>Een opleverpunt mag alleen als 'Afgerond' worden gemarkeerd als het document of werk volledig is opgeleverd, gecontroleerd en goedgekeurd door de verantwoordelijke of opdrachtgever. Zet ook de datum van laatste update bij, zodat de voortgang in het Dashboard klopt.</t>
        </is>
      </c>
    </row>
    <row r="14"/>
    <row r="15" ht="20" customHeight="1">
      <c r="A15" s="30" t="inlineStr">
        <is>
          <t>Statuskleuren</t>
        </is>
      </c>
    </row>
    <row r="16" ht="55" customHeight="1">
      <c r="A16" s="31" t="inlineStr">
        <is>
          <t>Groen = Afgerond. Rood = Geblokkeerd of deadline overschreden. Geel = In behandeling. Blauw = Ter controle. Grijs = Nog te doen. Deze kleuren verschijnen automatisch via voorwaardelijke opmaak in de kolommen Status en Deadline overschreden.</t>
        </is>
      </c>
    </row>
    <row r="17"/>
    <row r="18" ht="20" customHeight="1">
      <c r="A18" s="30" t="inlineStr">
        <is>
          <t>Versiebeheer van documenten</t>
        </is>
      </c>
    </row>
    <row r="19" ht="55" customHeight="1">
      <c r="A19" s="31" t="inlineStr">
        <is>
          <t>Gebruik in de kolom 'Referentie / Bestand' een consistente naamgeving, bijvoorbeeld REV-STAD-NUMMER, en verhoog het versienummer bij elke revisie. Bewaar oudere versies in een apart archief zodat de laatste versie altijd duidelijk herkenbaar is.</t>
        </is>
      </c>
    </row>
    <row r="20"/>
    <row r="21" ht="20" customHeight="1">
      <c r="A21" s="30" t="inlineStr">
        <is>
          <t>Bestandsformaten</t>
        </is>
      </c>
    </row>
    <row r="22" ht="55" customHeight="1">
      <c r="A22" s="31" t="inlineStr">
        <is>
          <t>Onderliggende documenten kunnen worden toegevoegd of gekoppeld als PDF, Word, Excel of foto. Vermeld het bestandsformaat en de locatie/link in de kolom 'Referentie / Bestand' of 'Opmerking'.</t>
        </is>
      </c>
    </row>
    <row r="23"/>
    <row r="24" ht="20" customHeight="1">
      <c r="A24" s="30" t="inlineStr">
        <is>
          <t>Dashboard gebruiken</t>
        </is>
      </c>
    </row>
    <row r="25" ht="55" customHeight="1">
      <c r="A25" s="31" t="inlineStr">
        <is>
          <t>Het blad 'Dashboard' toont automatisch de voortgang op basis van de checklist: totaal aantal punten, aantal afgerond/openstaand/geblokkeerd, gemiddelde voortgang en aantal te late punten, aangevuld met grafieken per status, categorie en tijdreeks.</t>
        </is>
      </c>
    </row>
  </sheetData>
  <mergeCells count="17">
    <mergeCell ref="A1:D1"/>
    <mergeCell ref="A3:D3"/>
    <mergeCell ref="A4:D4"/>
    <mergeCell ref="A6:D6"/>
    <mergeCell ref="A7:D7"/>
    <mergeCell ref="A9:D9"/>
    <mergeCell ref="A10:D10"/>
    <mergeCell ref="A12:D12"/>
    <mergeCell ref="A13:D13"/>
    <mergeCell ref="A15:D15"/>
    <mergeCell ref="A16:D16"/>
    <mergeCell ref="A18:D18"/>
    <mergeCell ref="A19:D19"/>
    <mergeCell ref="A21:D21"/>
    <mergeCell ref="A22:D22"/>
    <mergeCell ref="A24:D24"/>
    <mergeCell ref="A25:D25"/>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2026-07-02T21:43:20Z</dcterms:created>
  <dcterms:modified xmlns:dcterms="http://purl.org/dc/terms/" xmlns:xsi="http://www.w3.org/2001/XMLSchema-instance" xsi:type="dcterms:W3CDTF">2026-07-02T21:43:20Z</dcterms:modified>
</cp:coreProperties>
</file>