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ersoneelsdata" sheetId="1" state="visible" r:id="rId1"/>
    <sheet xmlns:r="http://schemas.openxmlformats.org/officeDocument/2006/relationships" name="KPI-dashboard" sheetId="2" state="visible" r:id="rId2"/>
    <sheet xmlns:r="http://schemas.openxmlformats.org/officeDocument/2006/relationships" name="Berekeningen" sheetId="3" state="visible" r:id="rId3"/>
    <sheet xmlns:r="http://schemas.openxmlformats.org/officeDocument/2006/relationships" name="Instructies" sheetId="4" state="visible" r:id="rId4"/>
  </sheets>
  <definedNames/>
  <calcPr calcId="124519" fullCalcOnLoad="1"/>
</workbook>
</file>

<file path=xl/styles.xml><?xml version="1.0" encoding="utf-8"?>
<styleSheet xmlns="http://schemas.openxmlformats.org/spreadsheetml/2006/main">
  <numFmts count="6">
    <numFmt numFmtId="164" formatCode="yyyy-mm-dd h:mm:ss"/>
    <numFmt numFmtId="165" formatCode="DD-MM-JJJJ"/>
    <numFmt numFmtId="166" formatCode="0,0"/>
    <numFmt numFmtId="167" formatCode="&quot;€&quot; #.##0,00"/>
    <numFmt numFmtId="168" formatCode="0,0%"/>
    <numFmt numFmtId="169" formatCode="MMM-JJJJ"/>
  </numFmts>
  <fonts count="3">
    <font>
      <name val="Calibri"/>
      <family val="2"/>
      <color theme="1"/>
      <sz val="11"/>
      <scheme val="minor"/>
    </font>
    <font>
      <name val="Calibri"/>
      <b val="1"/>
      <color rgb="001E293B"/>
      <sz val="16"/>
    </font>
    <font>
      <name val="Calibri"/>
      <b val="1"/>
      <color rgb="00FFFFFF"/>
      <sz val="11"/>
    </font>
  </fonts>
  <fills count="7">
    <fill>
      <patternFill/>
    </fill>
    <fill>
      <patternFill patternType="gray125"/>
    </fill>
    <fill>
      <patternFill patternType="solid">
        <fgColor rgb="001E293B"/>
        <bgColor rgb="001E293B"/>
      </patternFill>
    </fill>
    <fill>
      <patternFill patternType="solid">
        <fgColor rgb="00F8FAFC"/>
        <bgColor rgb="00F8FAFC"/>
      </patternFill>
    </fill>
    <fill>
      <patternFill patternType="solid">
        <fgColor rgb="00FFFBEB"/>
        <bgColor rgb="00FFFBEB"/>
      </patternFill>
    </fill>
    <fill>
      <patternFill patternType="solid">
        <fgColor rgb="00FFFFFF"/>
        <bgColor rgb="00FFFFFF"/>
      </patternFill>
    </fill>
    <fill>
      <patternFill patternType="solid">
        <fgColor rgb="00C8102E"/>
        <bgColor rgb="00C8102E"/>
      </patternFill>
    </fill>
  </fills>
  <borders count="5">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style="thin">
        <color rgb="00D1D5DB"/>
      </right>
      <top style="thin">
        <color rgb="00D1D5DB"/>
      </top>
      <bottom style="thin">
        <color rgb="00D1D5DB"/>
      </bottom>
      <diagonal/>
    </border>
  </borders>
  <cellStyleXfs count="1">
    <xf numFmtId="0" fontId="0" fillId="0" borderId="0"/>
  </cellStyleXfs>
  <cellXfs count="23">
    <xf numFmtId="0" fontId="0" fillId="0" borderId="0" pivotButton="0" quotePrefix="0" xfId="0"/>
    <xf numFmtId="0" fontId="1" fillId="0" borderId="0" applyAlignment="1" pivotButton="0" quotePrefix="0" xfId="0">
      <alignment horizontal="left" vertical="center"/>
    </xf>
    <xf numFmtId="0" fontId="2" fillId="2" borderId="1" applyAlignment="1" pivotButton="0" quotePrefix="0" xfId="0">
      <alignment horizontal="center" vertical="center"/>
    </xf>
    <xf numFmtId="0" fontId="0" fillId="3" borderId="1" applyAlignment="1" pivotButton="0" quotePrefix="0" xfId="0">
      <alignment horizontal="center" vertical="center"/>
    </xf>
    <xf numFmtId="0" fontId="0" fillId="3" borderId="1" applyAlignment="1" pivotButton="0" quotePrefix="0" xfId="0">
      <alignment horizontal="left" vertical="center"/>
    </xf>
    <xf numFmtId="165" fontId="0" fillId="3" borderId="1" applyAlignment="1" pivotButton="0" quotePrefix="0" xfId="0">
      <alignment horizontal="center" vertical="center"/>
    </xf>
    <xf numFmtId="166" fontId="0" fillId="3" borderId="1" applyAlignment="1" pivotButton="0" quotePrefix="0" xfId="0">
      <alignment horizontal="center" vertical="center"/>
    </xf>
    <xf numFmtId="167" fontId="0" fillId="4" borderId="1" applyAlignment="1" pivotButton="0" quotePrefix="0" xfId="0">
      <alignment horizontal="center" vertical="center"/>
    </xf>
    <xf numFmtId="0" fontId="0" fillId="5" borderId="1" applyAlignment="1" pivotButton="0" quotePrefix="0" xfId="0">
      <alignment horizontal="center" vertical="center"/>
    </xf>
    <xf numFmtId="0" fontId="0" fillId="5" borderId="1" applyAlignment="1" pivotButton="0" quotePrefix="0" xfId="0">
      <alignment horizontal="left" vertical="center"/>
    </xf>
    <xf numFmtId="165" fontId="0" fillId="5" borderId="1" applyAlignment="1" pivotButton="0" quotePrefix="0" xfId="0">
      <alignment horizontal="center" vertical="center"/>
    </xf>
    <xf numFmtId="166" fontId="0" fillId="5" borderId="1" applyAlignment="1" pivotButton="0" quotePrefix="0" xfId="0">
      <alignment horizontal="center" vertical="center"/>
    </xf>
    <xf numFmtId="0" fontId="1" fillId="0" borderId="0" pivotButton="0" quotePrefix="0" xfId="0"/>
    <xf numFmtId="0" fontId="2" fillId="6" borderId="0" pivotButton="0" quotePrefix="0" xfId="0"/>
    <xf numFmtId="1" fontId="0" fillId="3" borderId="1" applyAlignment="1" pivotButton="0" quotePrefix="0" xfId="0">
      <alignment horizontal="center" vertical="center"/>
    </xf>
    <xf numFmtId="1" fontId="0" fillId="5" borderId="1" applyAlignment="1" pivotButton="0" quotePrefix="0" xfId="0">
      <alignment horizontal="center" vertical="center"/>
    </xf>
    <xf numFmtId="168" fontId="0" fillId="5" borderId="1" applyAlignment="1" pivotButton="0" quotePrefix="0" xfId="0">
      <alignment horizontal="center" vertical="center"/>
    </xf>
    <xf numFmtId="168" fontId="0" fillId="3" borderId="1" applyAlignment="1" pivotButton="0" quotePrefix="0" xfId="0">
      <alignment horizontal="center" vertical="center"/>
    </xf>
    <xf numFmtId="169" fontId="0" fillId="3" borderId="1" applyAlignment="1" pivotButton="0" quotePrefix="0" xfId="0">
      <alignment horizontal="center" vertical="center"/>
    </xf>
    <xf numFmtId="169" fontId="0" fillId="5" borderId="1" applyAlignment="1" pivotButton="0" quotePrefix="0" xfId="0">
      <alignment horizontal="center" vertical="center"/>
    </xf>
    <xf numFmtId="0" fontId="2" fillId="6" borderId="1" applyAlignment="1" pivotButton="0" quotePrefix="0" xfId="0">
      <alignment horizontal="left" vertical="center"/>
    </xf>
    <xf numFmtId="0" fontId="0" fillId="0" borderId="1" applyAlignment="1" pivotButton="0" quotePrefix="0" xfId="0">
      <alignment horizontal="left" vertical="top" wrapText="1"/>
    </xf>
    <xf numFmtId="0" fontId="0" fillId="0" borderId="4" pivotButton="0" quotePrefix="0" xfId="0"/>
  </cellXfs>
  <cellStyles count="1">
    <cellStyle name="Normal" xfId="0" builtinId="0" hidden="0"/>
  </cellStyles>
  <dxfs count="2">
    <dxf>
      <font>
        <name val="Calibri"/>
        <b val="1"/>
        <color rgb="00DC2626"/>
        <sz val="11"/>
      </font>
    </dxf>
    <dxf>
      <font>
        <name val="Calibri"/>
        <b val="1"/>
        <color rgb="0016A34A"/>
        <sz val="11"/>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style val="10"/>
  <chart>
    <title>
      <tx>
        <rich>
          <a:bodyPr xmlns:a="http://schemas.openxmlformats.org/drawingml/2006/main"/>
          <a:p xmlns:a="http://schemas.openxmlformats.org/drawingml/2006/main">
            <a:pPr>
              <a:defRPr/>
            </a:pPr>
            <a:r>
              <a:t>Verlooppercentage per maand</a:t>
            </a:r>
          </a:p>
        </rich>
      </tx>
    </title>
    <plotArea>
      <lineChart>
        <grouping val="standard"/>
        <ser>
          <idx val="0"/>
          <order val="0"/>
          <tx>
            <strRef>
              <f>'Berekeningen'!E2</f>
            </strRef>
          </tx>
          <spPr>
            <a:ln xmlns:a="http://schemas.openxmlformats.org/drawingml/2006/main" w="22000">
              <a:prstDash val="solid"/>
            </a:ln>
          </spPr>
          <marker>
            <symbol val="none"/>
            <spPr>
              <a:ln xmlns:a="http://schemas.openxmlformats.org/drawingml/2006/main">
                <a:prstDash val="solid"/>
              </a:ln>
            </spPr>
          </marker>
          <cat>
            <numRef>
              <f>'Berekeningen'!$A$3:$A$10</f>
            </numRef>
          </cat>
          <val>
            <numRef>
              <f>'Berekeningen'!$E$3:$E$10</f>
            </numRef>
          </val>
        </ser>
        <axId val="10"/>
        <axId val="100"/>
      </lineChart>
      <catAx>
        <axId val="10"/>
        <scaling>
          <orientation val="minMax"/>
        </scaling>
        <axPos val="l"/>
        <title>
          <tx>
            <rich>
              <a:bodyPr xmlns:a="http://schemas.openxmlformats.org/drawingml/2006/main"/>
              <a:p xmlns:a="http://schemas.openxmlformats.org/drawingml/2006/main">
                <a:pPr>
                  <a:defRPr/>
                </a:pPr>
                <a:r>
                  <a:t>Maand</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Verloop%</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style val="10"/>
  <chart>
    <title>
      <tx>
        <rich>
          <a:bodyPr xmlns:a="http://schemas.openxmlformats.org/drawingml/2006/main"/>
          <a:p xmlns:a="http://schemas.openxmlformats.org/drawingml/2006/main">
            <a:pPr>
              <a:defRPr/>
            </a:pPr>
            <a:r>
              <a:t>Uitdienst per afdeling</a:t>
            </a:r>
          </a:p>
        </rich>
      </tx>
    </title>
    <plotArea>
      <barChart>
        <barDir val="col"/>
        <grouping val="clustered"/>
        <ser>
          <idx val="0"/>
          <order val="0"/>
          <tx>
            <strRef>
              <f>'KPI-dashboard'!E3</f>
            </strRef>
          </tx>
          <spPr>
            <a:solidFill xmlns:a="http://schemas.openxmlformats.org/drawingml/2006/main">
              <a:srgbClr val="C8102E"/>
            </a:solidFill>
            <a:ln xmlns:a="http://schemas.openxmlformats.org/drawingml/2006/main">
              <a:prstDash val="solid"/>
            </a:ln>
          </spPr>
          <cat>
            <numRef>
              <f>'KPI-dashboard'!$D$4:$D$12</f>
            </numRef>
          </cat>
          <val>
            <numRef>
              <f>'KPI-dashboard'!$E$4:$E$12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Afdeling</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Aantal</a:t>
                </a:r>
              </a:p>
            </rich>
          </tx>
        </title>
        <majorTickMark val="none"/>
        <minorTickMark val="none"/>
        <crossAx val="10"/>
      </valAx>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Actief vs Uit dienst</a:t>
            </a:r>
          </a:p>
        </rich>
      </tx>
    </title>
    <plotArea>
      <pieChart>
        <varyColors val="1"/>
        <ser>
          <idx val="0"/>
          <order val="0"/>
          <spPr>
            <a:ln xmlns:a="http://schemas.openxmlformats.org/drawingml/2006/main">
              <a:prstDash val="solid"/>
            </a:ln>
          </spPr>
          <cat>
            <numRef>
              <f>'KPI-dashboard'!$A$5:$A$6</f>
            </numRef>
          </cat>
          <val>
            <numRef>
              <f>'KPI-dashboard'!$A$5:$A$6</f>
            </numRef>
          </val>
        </ser>
        <firstSliceAng val="0"/>
      </pieChart>
    </plotArea>
    <legend>
      <legendPos val="r"/>
    </legend>
    <plotVisOnly val="1"/>
    <dispBlanksAs val="gap"/>
  </chart>
</chartSpace>
</file>

<file path=xl/charts/chart4.xml><?xml version="1.0" encoding="utf-8"?>
<chartSpace xmlns="http://schemas.openxmlformats.org/drawingml/2006/chart">
  <style val="12"/>
  <chart>
    <title>
      <tx>
        <rich>
          <a:bodyPr xmlns:a="http://schemas.openxmlformats.org/drawingml/2006/main"/>
          <a:p xmlns:a="http://schemas.openxmlformats.org/drawingml/2006/main">
            <a:pPr>
              <a:defRPr/>
            </a:pPr>
            <a:r>
              <a:t>Instroom vs Uitstroom per maand</a:t>
            </a:r>
          </a:p>
        </rich>
      </tx>
    </title>
    <plotArea>
      <barChart>
        <barDir val="col"/>
        <grouping val="clustered"/>
        <ser>
          <idx val="0"/>
          <order val="0"/>
          <tx>
            <strRef>
              <f>'Berekeningen'!B2</f>
            </strRef>
          </tx>
          <spPr>
            <a:solidFill xmlns:a="http://schemas.openxmlformats.org/drawingml/2006/main">
              <a:srgbClr val="16A34A"/>
            </a:solidFill>
            <a:ln xmlns:a="http://schemas.openxmlformats.org/drawingml/2006/main">
              <a:prstDash val="solid"/>
            </a:ln>
          </spPr>
          <cat>
            <numRef>
              <f>'Berekeningen'!$A$3:$A$10</f>
            </numRef>
          </cat>
          <val>
            <numRef>
              <f>'Berekeningen'!$B$3:$B$10</f>
            </numRef>
          </val>
        </ser>
        <ser>
          <idx val="1"/>
          <order val="1"/>
          <tx>
            <strRef>
              <f>'Berekeningen'!C2</f>
            </strRef>
          </tx>
          <spPr>
            <a:solidFill xmlns:a="http://schemas.openxmlformats.org/drawingml/2006/main">
              <a:srgbClr val="DC2626"/>
            </a:solidFill>
            <a:ln xmlns:a="http://schemas.openxmlformats.org/drawingml/2006/main">
              <a:prstDash val="solid"/>
            </a:ln>
          </spPr>
          <cat>
            <numRef>
              <f>'Berekeningen'!$A$3:$A$10</f>
            </numRef>
          </cat>
          <val>
            <numRef>
              <f>'Berekeningen'!$C$3:$C$10</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Maand</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Aantal</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 Type="http://schemas.openxmlformats.org/officeDocument/2006/relationships/chart" Target="/xl/charts/chart4.xml" Id="rId4"/></Relationships>
</file>

<file path=xl/drawings/drawing1.xml><?xml version="1.0" encoding="utf-8"?>
<wsDr xmlns="http://schemas.openxmlformats.org/drawingml/2006/spreadsheetDrawing">
  <oneCellAnchor>
    <from>
      <col>0</col>
      <colOff>0</colOff>
      <row>11</row>
      <rowOff>0</rowOff>
    </from>
    <ext cx="576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0</col>
      <colOff>0</colOff>
      <row>29</row>
      <rowOff>0</rowOff>
    </from>
    <ext cx="576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10</col>
      <colOff>0</colOff>
      <row>11</row>
      <rowOff>0</rowOff>
    </from>
    <ext cx="4320000" cy="324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oneCellAnchor>
    <from>
      <col>10</col>
      <colOff>0</colOff>
      <row>29</row>
      <rowOff>0</rowOff>
    </from>
    <ext cx="5760000" cy="3240000"/>
    <graphicFrame>
      <nvGraphicFramePr>
        <cNvPr id="4" name="Chart 4"/>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4"/>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P12"/>
  <sheetViews>
    <sheetView workbookViewId="0">
      <pane ySplit="2" topLeftCell="A3" activePane="bottomLeft" state="frozen"/>
      <selection pane="bottomLeft" activeCell="A1" sqref="A1"/>
    </sheetView>
  </sheetViews>
  <sheetFormatPr baseColWidth="8" defaultRowHeight="15"/>
  <cols>
    <col width="14" customWidth="1" min="1" max="1"/>
    <col width="12" customWidth="1" min="2" max="2"/>
    <col width="14" customWidth="1" min="3" max="3"/>
    <col width="24" customWidth="1" min="4" max="4"/>
    <col width="16" customWidth="1" min="5" max="5"/>
    <col width="14" customWidth="1" min="6" max="6"/>
    <col width="15" customWidth="1" min="7" max="7"/>
    <col width="15" customWidth="1" min="8" max="8"/>
    <col width="12" customWidth="1" min="9" max="9"/>
    <col width="13" customWidth="1" min="10" max="10"/>
    <col width="8" customWidth="1" min="11" max="11"/>
    <col width="18" customWidth="1" min="12" max="12"/>
    <col width="20" customWidth="1" min="13" max="13"/>
    <col width="20" customWidth="1" min="14" max="14"/>
    <col width="18" customWidth="1" min="15" max="15"/>
    <col width="14" customWidth="1" min="16" max="16"/>
  </cols>
  <sheetData>
    <row r="1" ht="26" customHeight="1">
      <c r="A1" s="1" t="inlineStr">
        <is>
          <t>Personeelsdata - Personeelsverloop KPI Sjabloon</t>
        </is>
      </c>
    </row>
    <row r="2">
      <c r="A2" s="2" t="inlineStr">
        <is>
          <t>Medewerker-ID</t>
        </is>
      </c>
      <c r="B2" s="2" t="inlineStr">
        <is>
          <t>Voornaam</t>
        </is>
      </c>
      <c r="C2" s="2" t="inlineStr">
        <is>
          <t>Achternaam</t>
        </is>
      </c>
      <c r="D2" s="2" t="inlineStr">
        <is>
          <t>Functie</t>
        </is>
      </c>
      <c r="E2" s="2" t="inlineStr">
        <is>
          <t>Afdeling</t>
        </is>
      </c>
      <c r="F2" s="2" t="inlineStr">
        <is>
          <t>Locatie</t>
        </is>
      </c>
      <c r="G2" s="2" t="inlineStr">
        <is>
          <t>In dienst sinds</t>
        </is>
      </c>
      <c r="H2" s="2" t="inlineStr">
        <is>
          <t>Uitdienst-datum</t>
        </is>
      </c>
      <c r="I2" s="2" t="inlineStr">
        <is>
          <t>Status</t>
        </is>
      </c>
      <c r="J2" s="2" t="inlineStr">
        <is>
          <t>Contracttype</t>
        </is>
      </c>
      <c r="K2" s="2" t="inlineStr">
        <is>
          <t>FTE</t>
        </is>
      </c>
      <c r="L2" s="2" t="inlineStr">
        <is>
          <t>Bruto maandsalaris</t>
        </is>
      </c>
      <c r="M2" s="2" t="inlineStr">
        <is>
          <t>Reden uitdienst</t>
        </is>
      </c>
      <c r="N2" s="2" t="inlineStr">
        <is>
          <t>Opmerking</t>
        </is>
      </c>
      <c r="O2" s="2" t="inlineStr">
        <is>
          <t>Diensttijd (maanden)</t>
        </is>
      </c>
      <c r="P2" s="2" t="inlineStr">
        <is>
          <t>Dagen in dienst</t>
        </is>
      </c>
    </row>
    <row r="3">
      <c r="A3" s="3" t="inlineStr">
        <is>
          <t>MW001</t>
        </is>
      </c>
      <c r="B3" s="3" t="inlineStr">
        <is>
          <t>Sanne</t>
        </is>
      </c>
      <c r="C3" s="3" t="inlineStr">
        <is>
          <t>de Vries</t>
        </is>
      </c>
      <c r="D3" s="4" t="inlineStr">
        <is>
          <t>HR Adviseur</t>
        </is>
      </c>
      <c r="E3" s="3" t="inlineStr">
        <is>
          <t>HR</t>
        </is>
      </c>
      <c r="F3" s="3" t="inlineStr">
        <is>
          <t>Amsterdam</t>
        </is>
      </c>
      <c r="G3" s="5" t="n">
        <v>45337</v>
      </c>
      <c r="H3" s="5" t="n"/>
      <c r="I3" s="3">
        <f>IF(H3="","Actief","Uit dienst")</f>
        <v/>
      </c>
      <c r="J3" s="3" t="inlineStr">
        <is>
          <t>vast</t>
        </is>
      </c>
      <c r="K3" s="6" t="n">
        <v>1</v>
      </c>
      <c r="L3" s="7" t="n">
        <v>4100</v>
      </c>
      <c r="M3" s="4" t="inlineStr"/>
      <c r="N3" s="4" t="inlineStr"/>
      <c r="O3" s="3">
        <f>IFERROR(DATEDIF(G3,IF(H3="",TODAY(),H3),"m"),0)</f>
        <v/>
      </c>
      <c r="P3" s="3">
        <f>IFERROR(TODAY()-G3,0)</f>
        <v/>
      </c>
    </row>
    <row r="4">
      <c r="A4" s="8" t="inlineStr">
        <is>
          <t>MW002</t>
        </is>
      </c>
      <c r="B4" s="8" t="inlineStr">
        <is>
          <t>Daan</t>
        </is>
      </c>
      <c r="C4" s="8" t="inlineStr">
        <is>
          <t>Jansen</t>
        </is>
      </c>
      <c r="D4" s="9" t="inlineStr">
        <is>
          <t>Sales Medewerker</t>
        </is>
      </c>
      <c r="E4" s="8" t="inlineStr">
        <is>
          <t>Sales</t>
        </is>
      </c>
      <c r="F4" s="8" t="inlineStr">
        <is>
          <t>Rotterdam</t>
        </is>
      </c>
      <c r="G4" s="10" t="n">
        <v>45170</v>
      </c>
      <c r="H4" s="10" t="n">
        <v>46093</v>
      </c>
      <c r="I4" s="8">
        <f>IF(H4="","Actief","Uit dienst")</f>
        <v/>
      </c>
      <c r="J4" s="8" t="inlineStr">
        <is>
          <t>tijdelijk</t>
        </is>
      </c>
      <c r="K4" s="11" t="n">
        <v>1</v>
      </c>
      <c r="L4" s="7" t="n">
        <v>3400</v>
      </c>
      <c r="M4" s="9" t="inlineStr">
        <is>
          <t>andere baan</t>
        </is>
      </c>
      <c r="N4" s="9" t="inlineStr"/>
      <c r="O4" s="8">
        <f>IFERROR(DATEDIF(G4,IF(H4="",TODAY(),H4),"m"),0)</f>
        <v/>
      </c>
      <c r="P4" s="8">
        <f>IFERROR(TODAY()-G4,0)</f>
        <v/>
      </c>
    </row>
    <row r="5">
      <c r="A5" s="3" t="inlineStr">
        <is>
          <t>MW003</t>
        </is>
      </c>
      <c r="B5" s="3" t="inlineStr">
        <is>
          <t>Emma</t>
        </is>
      </c>
      <c r="C5" s="3" t="inlineStr">
        <is>
          <t>Bakker</t>
        </is>
      </c>
      <c r="D5" s="4" t="inlineStr">
        <is>
          <t>Financieel Medewerker</t>
        </is>
      </c>
      <c r="E5" s="3" t="inlineStr">
        <is>
          <t>Finance</t>
        </is>
      </c>
      <c r="F5" s="3" t="inlineStr">
        <is>
          <t>Utrecht</t>
        </is>
      </c>
      <c r="G5" s="5" t="n">
        <v>45787</v>
      </c>
      <c r="H5" s="5" t="n"/>
      <c r="I5" s="3">
        <f>IF(H5="","Actief","Uit dienst")</f>
        <v/>
      </c>
      <c r="J5" s="3" t="inlineStr">
        <is>
          <t>vast</t>
        </is>
      </c>
      <c r="K5" s="6" t="n">
        <v>1</v>
      </c>
      <c r="L5" s="7" t="n">
        <v>3750</v>
      </c>
      <c r="M5" s="4" t="inlineStr"/>
      <c r="N5" s="4" t="inlineStr"/>
      <c r="O5" s="3">
        <f>IFERROR(DATEDIF(G5,IF(H5="",TODAY(),H5),"m"),0)</f>
        <v/>
      </c>
      <c r="P5" s="3">
        <f>IFERROR(TODAY()-G5,0)</f>
        <v/>
      </c>
    </row>
    <row r="6">
      <c r="A6" s="8" t="inlineStr">
        <is>
          <t>MW004</t>
        </is>
      </c>
      <c r="B6" s="8" t="inlineStr">
        <is>
          <t>Lars</t>
        </is>
      </c>
      <c r="C6" s="8" t="inlineStr">
        <is>
          <t>Visser</t>
        </is>
      </c>
      <c r="D6" s="9" t="inlineStr">
        <is>
          <t>IT Support</t>
        </is>
      </c>
      <c r="E6" s="8" t="inlineStr">
        <is>
          <t>IT</t>
        </is>
      </c>
      <c r="F6" s="8" t="inlineStr">
        <is>
          <t>Eindhoven</t>
        </is>
      </c>
      <c r="G6" s="10" t="n">
        <v>46024</v>
      </c>
      <c r="H6" s="10" t="n"/>
      <c r="I6" s="8">
        <f>IF(H6="","Actief","Uit dienst")</f>
        <v/>
      </c>
      <c r="J6" s="8" t="inlineStr">
        <is>
          <t>vast</t>
        </is>
      </c>
      <c r="K6" s="11" t="n">
        <v>1</v>
      </c>
      <c r="L6" s="7" t="n">
        <v>4250</v>
      </c>
      <c r="M6" s="9" t="inlineStr"/>
      <c r="N6" s="9" t="inlineStr"/>
      <c r="O6" s="8">
        <f>IFERROR(DATEDIF(G6,IF(H6="",TODAY(),H6),"m"),0)</f>
        <v/>
      </c>
      <c r="P6" s="8">
        <f>IFERROR(TODAY()-G6,0)</f>
        <v/>
      </c>
    </row>
    <row r="7">
      <c r="A7" s="3" t="inlineStr">
        <is>
          <t>MW005</t>
        </is>
      </c>
      <c r="B7" s="3" t="inlineStr">
        <is>
          <t>Sophie</t>
        </is>
      </c>
      <c r="C7" s="3" t="inlineStr">
        <is>
          <t>Smit</t>
        </is>
      </c>
      <c r="D7" s="4" t="inlineStr">
        <is>
          <t>Marketing Specialist</t>
        </is>
      </c>
      <c r="E7" s="3" t="inlineStr">
        <is>
          <t>Marketing</t>
        </is>
      </c>
      <c r="F7" s="3" t="inlineStr">
        <is>
          <t>Haarlem</t>
        </is>
      </c>
      <c r="G7" s="5" t="n">
        <v>45522</v>
      </c>
      <c r="H7" s="5" t="n">
        <v>46142</v>
      </c>
      <c r="I7" s="3">
        <f>IF(H7="","Actief","Uit dienst")</f>
        <v/>
      </c>
      <c r="J7" s="3" t="inlineStr">
        <is>
          <t>tijdelijk</t>
        </is>
      </c>
      <c r="K7" s="6" t="n">
        <v>0.8</v>
      </c>
      <c r="L7" s="7" t="n">
        <v>3300</v>
      </c>
      <c r="M7" s="4" t="inlineStr">
        <is>
          <t>contract afgelopen</t>
        </is>
      </c>
      <c r="N7" s="4" t="inlineStr"/>
      <c r="O7" s="3">
        <f>IFERROR(DATEDIF(G7,IF(H7="",TODAY(),H7),"m"),0)</f>
        <v/>
      </c>
      <c r="P7" s="3">
        <f>IFERROR(TODAY()-G7,0)</f>
        <v/>
      </c>
    </row>
    <row r="8">
      <c r="A8" s="8" t="inlineStr">
        <is>
          <t>MW006</t>
        </is>
      </c>
      <c r="B8" s="8" t="inlineStr">
        <is>
          <t>Bram</t>
        </is>
      </c>
      <c r="C8" s="8" t="inlineStr">
        <is>
          <t>de Boer</t>
        </is>
      </c>
      <c r="D8" s="9" t="inlineStr">
        <is>
          <t>Magazijncoördinator</t>
        </is>
      </c>
      <c r="E8" s="8" t="inlineStr">
        <is>
          <t>Logistiek</t>
        </is>
      </c>
      <c r="F8" s="8" t="inlineStr">
        <is>
          <t>Tilburg</t>
        </is>
      </c>
      <c r="G8" s="10" t="n">
        <v>45739</v>
      </c>
      <c r="H8" s="10" t="n"/>
      <c r="I8" s="8">
        <f>IF(H8="","Actief","Uit dienst")</f>
        <v/>
      </c>
      <c r="J8" s="8" t="inlineStr">
        <is>
          <t>vast</t>
        </is>
      </c>
      <c r="K8" s="11" t="n">
        <v>1</v>
      </c>
      <c r="L8" s="7" t="n">
        <v>3200</v>
      </c>
      <c r="M8" s="9" t="inlineStr"/>
      <c r="N8" s="9" t="inlineStr"/>
      <c r="O8" s="8">
        <f>IFERROR(DATEDIF(G8,IF(H8="",TODAY(),H8),"m"),0)</f>
        <v/>
      </c>
      <c r="P8" s="8">
        <f>IFERROR(TODAY()-G8,0)</f>
        <v/>
      </c>
    </row>
    <row r="9">
      <c r="A9" s="3" t="inlineStr">
        <is>
          <t>MW007</t>
        </is>
      </c>
      <c r="B9" s="3" t="inlineStr">
        <is>
          <t>Julia</t>
        </is>
      </c>
      <c r="C9" s="3" t="inlineStr">
        <is>
          <t>van Dijk</t>
        </is>
      </c>
      <c r="D9" s="4" t="inlineStr">
        <is>
          <t>Customer Success</t>
        </is>
      </c>
      <c r="E9" s="3" t="inlineStr">
        <is>
          <t>Customer Success</t>
        </is>
      </c>
      <c r="F9" s="3" t="inlineStr">
        <is>
          <t>Den Haag</t>
        </is>
      </c>
      <c r="G9" s="5" t="n">
        <v>45242</v>
      </c>
      <c r="H9" s="5" t="n"/>
      <c r="I9" s="3">
        <f>IF(H9="","Actief","Uit dienst")</f>
        <v/>
      </c>
      <c r="J9" s="3" t="inlineStr">
        <is>
          <t>uitzend</t>
        </is>
      </c>
      <c r="K9" s="6" t="n">
        <v>1</v>
      </c>
      <c r="L9" s="7" t="n">
        <v>3600</v>
      </c>
      <c r="M9" s="4" t="inlineStr"/>
      <c r="N9" s="4" t="inlineStr"/>
      <c r="O9" s="3">
        <f>IFERROR(DATEDIF(G9,IF(H9="",TODAY(),H9),"m"),0)</f>
        <v/>
      </c>
      <c r="P9" s="3">
        <f>IFERROR(TODAY()-G9,0)</f>
        <v/>
      </c>
    </row>
    <row r="10">
      <c r="A10" s="8" t="inlineStr">
        <is>
          <t>MW008</t>
        </is>
      </c>
      <c r="B10" s="8" t="inlineStr">
        <is>
          <t>Thijs</t>
        </is>
      </c>
      <c r="C10" s="8" t="inlineStr">
        <is>
          <t>Meijer</t>
        </is>
      </c>
      <c r="D10" s="9" t="inlineStr">
        <is>
          <t>Product Owner</t>
        </is>
      </c>
      <c r="E10" s="8" t="inlineStr">
        <is>
          <t>Product</t>
        </is>
      </c>
      <c r="F10" s="8" t="inlineStr">
        <is>
          <t>Nijmegen</t>
        </is>
      </c>
      <c r="G10" s="10" t="n">
        <v>45444</v>
      </c>
      <c r="H10" s="10" t="n">
        <v>46037</v>
      </c>
      <c r="I10" s="8">
        <f>IF(H10="","Actief","Uit dienst")</f>
        <v/>
      </c>
      <c r="J10" s="8" t="inlineStr">
        <is>
          <t>vast</t>
        </is>
      </c>
      <c r="K10" s="11" t="n">
        <v>1</v>
      </c>
      <c r="L10" s="7" t="n">
        <v>4800</v>
      </c>
      <c r="M10" s="9" t="inlineStr">
        <is>
          <t>verhuisd</t>
        </is>
      </c>
      <c r="N10" s="9" t="inlineStr"/>
      <c r="O10" s="8">
        <f>IFERROR(DATEDIF(G10,IF(H10="",TODAY(),H10),"m"),0)</f>
        <v/>
      </c>
      <c r="P10" s="8">
        <f>IFERROR(TODAY()-G10,0)</f>
        <v/>
      </c>
    </row>
    <row r="11">
      <c r="A11" s="3" t="inlineStr">
        <is>
          <t>MW009</t>
        </is>
      </c>
      <c r="B11" s="3" t="inlineStr">
        <is>
          <t>Lieke</t>
        </is>
      </c>
      <c r="C11" s="3" t="inlineStr">
        <is>
          <t>Peters</t>
        </is>
      </c>
      <c r="D11" s="4" t="inlineStr">
        <is>
          <t>Recruiter</t>
        </is>
      </c>
      <c r="E11" s="3" t="inlineStr">
        <is>
          <t>HR</t>
        </is>
      </c>
      <c r="F11" s="3" t="inlineStr">
        <is>
          <t>Breda</t>
        </is>
      </c>
      <c r="G11" s="5" t="n">
        <v>45920</v>
      </c>
      <c r="H11" s="5" t="n"/>
      <c r="I11" s="3">
        <f>IF(H11="","Actief","Uit dienst")</f>
        <v/>
      </c>
      <c r="J11" s="3" t="inlineStr">
        <is>
          <t>vast</t>
        </is>
      </c>
      <c r="K11" s="6" t="n">
        <v>1</v>
      </c>
      <c r="L11" s="7" t="n">
        <v>3950</v>
      </c>
      <c r="M11" s="4" t="inlineStr"/>
      <c r="N11" s="4" t="inlineStr"/>
      <c r="O11" s="3">
        <f>IFERROR(DATEDIF(G11,IF(H11="",TODAY(),H11),"m"),0)</f>
        <v/>
      </c>
      <c r="P11" s="3">
        <f>IFERROR(TODAY()-G11,0)</f>
        <v/>
      </c>
    </row>
    <row r="12">
      <c r="A12" s="8" t="inlineStr">
        <is>
          <t>MW010</t>
        </is>
      </c>
      <c r="B12" s="8" t="inlineStr">
        <is>
          <t>Ruben</t>
        </is>
      </c>
      <c r="C12" s="8" t="inlineStr">
        <is>
          <t>Mulder</t>
        </is>
      </c>
      <c r="D12" s="9" t="inlineStr">
        <is>
          <t>Administratief Medewerker</t>
        </is>
      </c>
      <c r="E12" s="8" t="inlineStr">
        <is>
          <t>Administratie</t>
        </is>
      </c>
      <c r="F12" s="8" t="inlineStr">
        <is>
          <t>Groningen</t>
        </is>
      </c>
      <c r="G12" s="10" t="n">
        <v>46119</v>
      </c>
      <c r="H12" s="10" t="n"/>
      <c r="I12" s="8">
        <f>IF(H12="","Actief","Uit dienst")</f>
        <v/>
      </c>
      <c r="J12" s="8" t="inlineStr">
        <is>
          <t>tijdelijk</t>
        </is>
      </c>
      <c r="K12" s="11" t="n">
        <v>0.6</v>
      </c>
      <c r="L12" s="7" t="n">
        <v>2950</v>
      </c>
      <c r="M12" s="9" t="inlineStr"/>
      <c r="N12" s="9" t="inlineStr"/>
      <c r="O12" s="8">
        <f>IFERROR(DATEDIF(G12,IF(H12="",TODAY(),H12),"m"),0)</f>
        <v/>
      </c>
      <c r="P12" s="8">
        <f>IFERROR(TODAY()-G12,0)</f>
        <v/>
      </c>
    </row>
  </sheetData>
  <mergeCells count="1">
    <mergeCell ref="A1:P1"/>
  </mergeCells>
  <conditionalFormatting sqref="I3:I12">
    <cfRule type="expression" priority="1" dxfId="0" stopIfTrue="1">
      <formula>I3="Uit dienst"</formula>
    </cfRule>
    <cfRule type="expression" priority="2" dxfId="1" stopIfTrue="1">
      <formula>I3="Actief"</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13"/>
  <sheetViews>
    <sheetView workbookViewId="0">
      <selection activeCell="A1" sqref="A1"/>
    </sheetView>
  </sheetViews>
  <sheetFormatPr baseColWidth="8" defaultRowHeight="15"/>
  <cols>
    <col width="30" customWidth="1" min="1" max="1"/>
    <col width="14" customWidth="1" min="2" max="2"/>
    <col width="4" customWidth="1" min="3" max="3"/>
    <col width="20" customWidth="1" min="4" max="4"/>
    <col width="12" customWidth="1" min="5" max="5"/>
    <col width="4" customWidth="1" min="6" max="6"/>
    <col width="16" customWidth="1" min="7" max="7"/>
    <col width="12" customWidth="1" min="8" max="8"/>
  </cols>
  <sheetData>
    <row r="1" ht="26" customHeight="1">
      <c r="A1" s="12" t="inlineStr">
        <is>
          <t>KPI-dashboard - Personeelsverloop</t>
        </is>
      </c>
    </row>
    <row r="3">
      <c r="A3" s="13" t="inlineStr">
        <is>
          <t>Kerncijfers</t>
        </is>
      </c>
      <c r="D3" s="13" t="inlineStr">
        <is>
          <t>Uitdienst per afdeling</t>
        </is>
      </c>
      <c r="G3" s="13" t="inlineStr">
        <is>
          <t>Uitdienst per locatie</t>
        </is>
      </c>
    </row>
    <row r="4">
      <c r="A4" s="4" t="inlineStr">
        <is>
          <t>Totaal aantal medewerkers</t>
        </is>
      </c>
      <c r="B4" s="14">
        <f>COUNTA(Personeelsdata!A3:A12)</f>
        <v/>
      </c>
      <c r="D4" s="4" t="inlineStr">
        <is>
          <t>HR</t>
        </is>
      </c>
      <c r="E4" s="14">
        <f>COUNTIFS(Personeelsdata!$E:$E,D4,Personeelsdata!$I:$I,"Uit dienst")</f>
        <v/>
      </c>
      <c r="G4" s="4" t="inlineStr">
        <is>
          <t>Amsterdam</t>
        </is>
      </c>
      <c r="H4" s="14">
        <f>COUNTIFS(Personeelsdata!$F:$F,G4,Personeelsdata!$I:$I,"Uit dienst")</f>
        <v/>
      </c>
    </row>
    <row r="5">
      <c r="A5" s="9" t="inlineStr">
        <is>
          <t>Aantal actief</t>
        </is>
      </c>
      <c r="B5" s="15">
        <f>COUNTIF(Personeelsdata!I3:I12,"Actief")</f>
        <v/>
      </c>
      <c r="D5" s="9" t="inlineStr">
        <is>
          <t>Sales</t>
        </is>
      </c>
      <c r="E5" s="15">
        <f>COUNTIFS(Personeelsdata!$E:$E,D5,Personeelsdata!$I:$I,"Uit dienst")</f>
        <v/>
      </c>
      <c r="G5" s="9" t="inlineStr">
        <is>
          <t>Rotterdam</t>
        </is>
      </c>
      <c r="H5" s="15">
        <f>COUNTIFS(Personeelsdata!$F:$F,G5,Personeelsdata!$I:$I,"Uit dienst")</f>
        <v/>
      </c>
    </row>
    <row r="6">
      <c r="A6" s="4" t="inlineStr">
        <is>
          <t>Aantal uit dienst</t>
        </is>
      </c>
      <c r="B6" s="14">
        <f>COUNTIF(Personeelsdata!I3:I12,"Uit dienst")</f>
        <v/>
      </c>
      <c r="D6" s="4" t="inlineStr">
        <is>
          <t>Finance</t>
        </is>
      </c>
      <c r="E6" s="14">
        <f>COUNTIFS(Personeelsdata!$E:$E,D6,Personeelsdata!$I:$I,"Uit dienst")</f>
        <v/>
      </c>
      <c r="G6" s="4" t="inlineStr">
        <is>
          <t>Utrecht</t>
        </is>
      </c>
      <c r="H6" s="14">
        <f>COUNTIFS(Personeelsdata!$F:$F,G6,Personeelsdata!$I:$I,"Uit dienst")</f>
        <v/>
      </c>
    </row>
    <row r="7">
      <c r="A7" s="9" t="inlineStr">
        <is>
          <t>Verlooppercentage</t>
        </is>
      </c>
      <c r="B7" s="16">
        <f>IFERROR(B6/B4,0)</f>
        <v/>
      </c>
      <c r="D7" s="9" t="inlineStr">
        <is>
          <t>IT</t>
        </is>
      </c>
      <c r="E7" s="15">
        <f>COUNTIFS(Personeelsdata!$E:$E,D7,Personeelsdata!$I:$I,"Uit dienst")</f>
        <v/>
      </c>
      <c r="G7" s="9" t="inlineStr">
        <is>
          <t>Eindhoven</t>
        </is>
      </c>
      <c r="H7" s="15">
        <f>COUNTIFS(Personeelsdata!$F:$F,G7,Personeelsdata!$I:$I,"Uit dienst")</f>
        <v/>
      </c>
    </row>
    <row r="8">
      <c r="A8" s="4" t="inlineStr">
        <is>
          <t>Retentiepercentage</t>
        </is>
      </c>
      <c r="B8" s="17">
        <f>IFERROR(B5/B4,0)</f>
        <v/>
      </c>
      <c r="D8" s="4" t="inlineStr">
        <is>
          <t>Marketing</t>
        </is>
      </c>
      <c r="E8" s="14">
        <f>COUNTIFS(Personeelsdata!$E:$E,D8,Personeelsdata!$I:$I,"Uit dienst")</f>
        <v/>
      </c>
      <c r="G8" s="4" t="inlineStr">
        <is>
          <t>Haarlem</t>
        </is>
      </c>
      <c r="H8" s="14">
        <f>COUNTIFS(Personeelsdata!$F:$F,G8,Personeelsdata!$I:$I,"Uit dienst")</f>
        <v/>
      </c>
    </row>
    <row r="9">
      <c r="A9" s="9" t="inlineStr">
        <is>
          <t>Gemiddelde diensttijd (maanden)</t>
        </is>
      </c>
      <c r="B9" s="11">
        <f>IFERROR(AVERAGE(Personeelsdata!O3:O12),0)</f>
        <v/>
      </c>
      <c r="D9" s="9" t="inlineStr">
        <is>
          <t>Logistiek</t>
        </is>
      </c>
      <c r="E9" s="15">
        <f>COUNTIFS(Personeelsdata!$E:$E,D9,Personeelsdata!$I:$I,"Uit dienst")</f>
        <v/>
      </c>
      <c r="G9" s="9" t="inlineStr">
        <is>
          <t>Tilburg</t>
        </is>
      </c>
      <c r="H9" s="15">
        <f>COUNTIFS(Personeelsdata!$F:$F,G9,Personeelsdata!$I:$I,"Uit dienst")</f>
        <v/>
      </c>
    </row>
    <row r="10">
      <c r="D10" s="4" t="inlineStr">
        <is>
          <t>Customer Success</t>
        </is>
      </c>
      <c r="E10" s="14">
        <f>COUNTIFS(Personeelsdata!$E:$E,D10,Personeelsdata!$I:$I,"Uit dienst")</f>
        <v/>
      </c>
      <c r="G10" s="4" t="inlineStr">
        <is>
          <t>Den Haag</t>
        </is>
      </c>
      <c r="H10" s="14">
        <f>COUNTIFS(Personeelsdata!$F:$F,G10,Personeelsdata!$I:$I,"Uit dienst")</f>
        <v/>
      </c>
    </row>
    <row r="11">
      <c r="D11" s="9" t="inlineStr">
        <is>
          <t>Product</t>
        </is>
      </c>
      <c r="E11" s="15">
        <f>COUNTIFS(Personeelsdata!$E:$E,D11,Personeelsdata!$I:$I,"Uit dienst")</f>
        <v/>
      </c>
      <c r="G11" s="9" t="inlineStr">
        <is>
          <t>Nijmegen</t>
        </is>
      </c>
      <c r="H11" s="15">
        <f>COUNTIFS(Personeelsdata!$F:$F,G11,Personeelsdata!$I:$I,"Uit dienst")</f>
        <v/>
      </c>
    </row>
    <row r="12">
      <c r="D12" s="4" t="inlineStr">
        <is>
          <t>Administratie</t>
        </is>
      </c>
      <c r="E12" s="14">
        <f>COUNTIFS(Personeelsdata!$E:$E,D12,Personeelsdata!$I:$I,"Uit dienst")</f>
        <v/>
      </c>
      <c r="G12" s="4" t="inlineStr">
        <is>
          <t>Breda</t>
        </is>
      </c>
      <c r="H12" s="14">
        <f>COUNTIFS(Personeelsdata!$F:$F,G12,Personeelsdata!$I:$I,"Uit dienst")</f>
        <v/>
      </c>
    </row>
    <row r="13">
      <c r="G13" s="9" t="inlineStr">
        <is>
          <t>Groningen</t>
        </is>
      </c>
      <c r="H13" s="15">
        <f>COUNTIFS(Personeelsdata!$F:$F,G13,Personeelsdata!$I:$I,"Uit dienst")</f>
        <v/>
      </c>
    </row>
  </sheetData>
  <mergeCells count="4">
    <mergeCell ref="A1:H1"/>
    <mergeCell ref="A3:B3"/>
    <mergeCell ref="D3:E3"/>
    <mergeCell ref="G3:H3"/>
  </mergeCells>
  <conditionalFormatting sqref="B7">
    <cfRule type="expression" priority="1" dxfId="0" stopIfTrue="1">
      <formula>B7&gt;0.15</formula>
    </cfRule>
    <cfRule type="expression" priority="2" dxfId="1" stopIfTrue="1">
      <formula>B7&lt;=0.15</formula>
    </cfRule>
  </conditionalFormatting>
  <conditionalFormatting sqref="B8">
    <cfRule type="expression" priority="3" dxfId="1" stopIfTrue="1">
      <formula>B8&gt;=0.85</formula>
    </cfRule>
    <cfRule type="expression" priority="4" dxfId="0" stopIfTrue="1">
      <formula>B8&lt;0.85</formula>
    </cfRule>
  </conditionalFormatting>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14" customWidth="1" min="1" max="1"/>
    <col width="12" customWidth="1" min="2" max="2"/>
    <col width="12" customWidth="1" min="3" max="3"/>
    <col width="14" customWidth="1" min="4" max="4"/>
    <col width="12" customWidth="1" min="5" max="5"/>
    <col width="12" customWidth="1" min="6" max="6"/>
  </cols>
  <sheetData>
    <row r="1" ht="26" customHeight="1">
      <c r="A1" s="12" t="inlineStr">
        <is>
          <t>Berekeningen - Maandelijkse KPI-data</t>
        </is>
      </c>
    </row>
    <row r="2">
      <c r="A2" s="2" t="inlineStr">
        <is>
          <t>Maand</t>
        </is>
      </c>
      <c r="B2" s="2" t="inlineStr">
        <is>
          <t>Instroom</t>
        </is>
      </c>
      <c r="C2" s="2" t="inlineStr">
        <is>
          <t>Uitstroom</t>
        </is>
      </c>
      <c r="D2" s="2" t="inlineStr">
        <is>
          <t>Netto groei</t>
        </is>
      </c>
      <c r="E2" s="2" t="inlineStr">
        <is>
          <t>Verloop%</t>
        </is>
      </c>
      <c r="F2" s="2" t="inlineStr">
        <is>
          <t>Retentie%</t>
        </is>
      </c>
    </row>
    <row r="3">
      <c r="A3" s="18" t="n">
        <v>46023</v>
      </c>
      <c r="B3" s="14">
        <f>COUNTIFS(Personeelsdata!$G:$G,"&gt;="&amp;A3,Personeelsdata!$G:$G,"&lt;="&amp;EOMONTH(A3,0))</f>
        <v/>
      </c>
      <c r="C3" s="14">
        <f>COUNTIFS(Personeelsdata!$H:$H,"&gt;="&amp;A3,Personeelsdata!$H:$H,"&lt;="&amp;EOMONTH(A3,0))</f>
        <v/>
      </c>
      <c r="D3" s="14">
        <f>B3-C3</f>
        <v/>
      </c>
      <c r="E3" s="17">
        <f>IFERROR(C3/MAX(1,'KPI-dashboard'!$B$4),0)</f>
        <v/>
      </c>
      <c r="F3" s="17">
        <f>1-E3</f>
        <v/>
      </c>
    </row>
    <row r="4">
      <c r="A4" s="19" t="n">
        <v>46054</v>
      </c>
      <c r="B4" s="15">
        <f>COUNTIFS(Personeelsdata!$G:$G,"&gt;="&amp;A4,Personeelsdata!$G:$G,"&lt;="&amp;EOMONTH(A4,0))</f>
        <v/>
      </c>
      <c r="C4" s="15">
        <f>COUNTIFS(Personeelsdata!$H:$H,"&gt;="&amp;A4,Personeelsdata!$H:$H,"&lt;="&amp;EOMONTH(A4,0))</f>
        <v/>
      </c>
      <c r="D4" s="15">
        <f>B4-C4</f>
        <v/>
      </c>
      <c r="E4" s="16">
        <f>IFERROR(C4/MAX(1,'KPI-dashboard'!$B$4),0)</f>
        <v/>
      </c>
      <c r="F4" s="16">
        <f>1-E4</f>
        <v/>
      </c>
    </row>
    <row r="5">
      <c r="A5" s="18" t="n">
        <v>46082</v>
      </c>
      <c r="B5" s="14">
        <f>COUNTIFS(Personeelsdata!$G:$G,"&gt;="&amp;A5,Personeelsdata!$G:$G,"&lt;="&amp;EOMONTH(A5,0))</f>
        <v/>
      </c>
      <c r="C5" s="14">
        <f>COUNTIFS(Personeelsdata!$H:$H,"&gt;="&amp;A5,Personeelsdata!$H:$H,"&lt;="&amp;EOMONTH(A5,0))</f>
        <v/>
      </c>
      <c r="D5" s="14">
        <f>B5-C5</f>
        <v/>
      </c>
      <c r="E5" s="17">
        <f>IFERROR(C5/MAX(1,'KPI-dashboard'!$B$4),0)</f>
        <v/>
      </c>
      <c r="F5" s="17">
        <f>1-E5</f>
        <v/>
      </c>
    </row>
    <row r="6">
      <c r="A6" s="19" t="n">
        <v>46113</v>
      </c>
      <c r="B6" s="15">
        <f>COUNTIFS(Personeelsdata!$G:$G,"&gt;="&amp;A6,Personeelsdata!$G:$G,"&lt;="&amp;EOMONTH(A6,0))</f>
        <v/>
      </c>
      <c r="C6" s="15">
        <f>COUNTIFS(Personeelsdata!$H:$H,"&gt;="&amp;A6,Personeelsdata!$H:$H,"&lt;="&amp;EOMONTH(A6,0))</f>
        <v/>
      </c>
      <c r="D6" s="15">
        <f>B6-C6</f>
        <v/>
      </c>
      <c r="E6" s="16">
        <f>IFERROR(C6/MAX(1,'KPI-dashboard'!$B$4),0)</f>
        <v/>
      </c>
      <c r="F6" s="16">
        <f>1-E6</f>
        <v/>
      </c>
    </row>
    <row r="7">
      <c r="A7" s="18" t="n">
        <v>46143</v>
      </c>
      <c r="B7" s="14">
        <f>COUNTIFS(Personeelsdata!$G:$G,"&gt;="&amp;A7,Personeelsdata!$G:$G,"&lt;="&amp;EOMONTH(A7,0))</f>
        <v/>
      </c>
      <c r="C7" s="14">
        <f>COUNTIFS(Personeelsdata!$H:$H,"&gt;="&amp;A7,Personeelsdata!$H:$H,"&lt;="&amp;EOMONTH(A7,0))</f>
        <v/>
      </c>
      <c r="D7" s="14">
        <f>B7-C7</f>
        <v/>
      </c>
      <c r="E7" s="17">
        <f>IFERROR(C7/MAX(1,'KPI-dashboard'!$B$4),0)</f>
        <v/>
      </c>
      <c r="F7" s="17">
        <f>1-E7</f>
        <v/>
      </c>
    </row>
    <row r="8">
      <c r="A8" s="19" t="n">
        <v>46174</v>
      </c>
      <c r="B8" s="15">
        <f>COUNTIFS(Personeelsdata!$G:$G,"&gt;="&amp;A8,Personeelsdata!$G:$G,"&lt;="&amp;EOMONTH(A8,0))</f>
        <v/>
      </c>
      <c r="C8" s="15">
        <f>COUNTIFS(Personeelsdata!$H:$H,"&gt;="&amp;A8,Personeelsdata!$H:$H,"&lt;="&amp;EOMONTH(A8,0))</f>
        <v/>
      </c>
      <c r="D8" s="15">
        <f>B8-C8</f>
        <v/>
      </c>
      <c r="E8" s="16">
        <f>IFERROR(C8/MAX(1,'KPI-dashboard'!$B$4),0)</f>
        <v/>
      </c>
      <c r="F8" s="16">
        <f>1-E8</f>
        <v/>
      </c>
    </row>
    <row r="9">
      <c r="A9" s="18" t="n">
        <v>46204</v>
      </c>
      <c r="B9" s="14">
        <f>COUNTIFS(Personeelsdata!$G:$G,"&gt;="&amp;A9,Personeelsdata!$G:$G,"&lt;="&amp;EOMONTH(A9,0))</f>
        <v/>
      </c>
      <c r="C9" s="14">
        <f>COUNTIFS(Personeelsdata!$H:$H,"&gt;="&amp;A9,Personeelsdata!$H:$H,"&lt;="&amp;EOMONTH(A9,0))</f>
        <v/>
      </c>
      <c r="D9" s="14">
        <f>B9-C9</f>
        <v/>
      </c>
      <c r="E9" s="17">
        <f>IFERROR(C9/MAX(1,'KPI-dashboard'!$B$4),0)</f>
        <v/>
      </c>
      <c r="F9" s="17">
        <f>1-E9</f>
        <v/>
      </c>
    </row>
    <row r="10">
      <c r="A10" s="19" t="n">
        <v>46235</v>
      </c>
      <c r="B10" s="15">
        <f>COUNTIFS(Personeelsdata!$G:$G,"&gt;="&amp;A10,Personeelsdata!$G:$G,"&lt;="&amp;EOMONTH(A10,0))</f>
        <v/>
      </c>
      <c r="C10" s="15">
        <f>COUNTIFS(Personeelsdata!$H:$H,"&gt;="&amp;A10,Personeelsdata!$H:$H,"&lt;="&amp;EOMONTH(A10,0))</f>
        <v/>
      </c>
      <c r="D10" s="15">
        <f>B10-C10</f>
        <v/>
      </c>
      <c r="E10" s="16">
        <f>IFERROR(C10/MAX(1,'KPI-dashboard'!$B$4),0)</f>
        <v/>
      </c>
      <c r="F10" s="16">
        <f>1-E10</f>
        <v/>
      </c>
    </row>
  </sheetData>
  <mergeCells count="1">
    <mergeCell ref="A1:F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28"/>
  <sheetViews>
    <sheetView workbookViewId="0">
      <selection activeCell="A1" sqref="A1"/>
    </sheetView>
  </sheetViews>
  <sheetFormatPr baseColWidth="8" defaultRowHeight="15"/>
  <cols>
    <col width="40" customWidth="1" min="1" max="1"/>
    <col width="40" customWidth="1" min="2" max="2"/>
  </cols>
  <sheetData>
    <row r="1" ht="26" customHeight="1">
      <c r="A1" s="12" t="inlineStr">
        <is>
          <t>Instructies - Personeelsverloop KPI Sjabloon</t>
        </is>
      </c>
    </row>
    <row r="3" ht="18" customHeight="1">
      <c r="A3" s="20" t="inlineStr">
        <is>
          <t>Doel van dit bestand</t>
        </is>
      </c>
    </row>
    <row r="4" ht="42" customHeight="1">
      <c r="A4" s="21" t="inlineStr">
        <is>
          <t>Dit sjabloon helpt HR-professionals om personeelsverloop, instroom, uitstroom, retentie en gemiddelde diensttijd te monitoren binnen de organisatie.</t>
        </is>
      </c>
      <c r="B4" s="22" t="n"/>
    </row>
    <row r="6" ht="18" customHeight="1">
      <c r="A6" s="20" t="inlineStr">
        <is>
          <t>Tabblad Personeelsdata</t>
        </is>
      </c>
    </row>
    <row r="7" ht="42" customHeight="1">
      <c r="A7" s="21" t="inlineStr">
        <is>
          <t>Vul hier per medewerker de basisgegevens in. Voer datums altijd in als DD-MM-JJJJ. Laat "Uitdienst-datum" leeg als de medewerker nog actief is; de status en diensttijd worden dan automatisch berekend.</t>
        </is>
      </c>
      <c r="B7" s="22" t="n"/>
    </row>
    <row r="9" ht="18" customHeight="1">
      <c r="A9" s="20" t="inlineStr">
        <is>
          <t>Tabblad KPI-dashboard</t>
        </is>
      </c>
    </row>
    <row r="10" ht="42" customHeight="1">
      <c r="A10" s="21" t="inlineStr">
        <is>
          <t>Toont automatisch berekende kerncijfers, uitsplitsingen per afdeling en locatie, en grafieken. Dit tabblad hoeft u niet handmatig te bewerken; het beweegt automatisch mee met nieuwe records in Personeelsdata.</t>
        </is>
      </c>
      <c r="B10" s="22" t="n"/>
    </row>
    <row r="12" ht="18" customHeight="1">
      <c r="A12" s="20" t="inlineStr">
        <is>
          <t>Tabblad Berekeningen</t>
        </is>
      </c>
    </row>
    <row r="13" ht="42" customHeight="1">
      <c r="A13" s="21" t="inlineStr">
        <is>
          <t>Bevat maandelijkse tellingen van instroom en uitstroom, gebruikt als basis voor de trendgrafieken op het dashboard.</t>
        </is>
      </c>
      <c r="B13" s="22" t="n"/>
    </row>
    <row r="15" ht="18" customHeight="1">
      <c r="A15" s="20" t="inlineStr">
        <is>
          <t>Definitie: Verloop%</t>
        </is>
      </c>
    </row>
    <row r="16" ht="42" customHeight="1">
      <c r="A16" s="21" t="inlineStr">
        <is>
          <t>Het aantal medewerkers dat in een periode uit dienst is gegaan, gedeeld door het totaal aantal medewerkers. Een lager percentage is doorgaans gunstig.</t>
        </is>
      </c>
      <c r="B16" s="22" t="n"/>
    </row>
    <row r="18" ht="18" customHeight="1">
      <c r="A18" s="20" t="inlineStr">
        <is>
          <t>Definitie: Retentie%</t>
        </is>
      </c>
    </row>
    <row r="19" ht="42" customHeight="1">
      <c r="A19" s="21" t="inlineStr">
        <is>
          <t>Het percentage medewerkers dat actief in dienst blijft (1 - verloop%). Een hoger percentage is gunstig.</t>
        </is>
      </c>
      <c r="B19" s="22" t="n"/>
    </row>
    <row r="21" ht="18" customHeight="1">
      <c r="A21" s="20" t="inlineStr">
        <is>
          <t>Definitie: Diensttijd</t>
        </is>
      </c>
    </row>
    <row r="22" ht="42" customHeight="1">
      <c r="A22" s="21" t="inlineStr">
        <is>
          <t>Het aantal maanden tussen de indiensttredingsdatum en de uitdienstdatum (of vandaag, als de medewerker nog actief is).</t>
        </is>
      </c>
      <c r="B22" s="22" t="n"/>
    </row>
    <row r="24" ht="18" customHeight="1">
      <c r="A24" s="20" t="inlineStr">
        <is>
          <t>Nieuwe medewerkers toevoegen</t>
        </is>
      </c>
    </row>
    <row r="25" ht="42" customHeight="1">
      <c r="A25" s="21" t="inlineStr">
        <is>
          <t>Voeg een nieuwe rij toe onderaan de tabel in Personeelsdata en vul alle kolommen in. Kopieer de formules in de kolommen Status, Diensttijd en Dagen in dienst naar de nieuwe rij.</t>
        </is>
      </c>
      <c r="B25" s="22" t="n"/>
    </row>
    <row r="27" ht="18" customHeight="1">
      <c r="A27" s="20" t="inlineStr">
        <is>
          <t>Belangrijk</t>
        </is>
      </c>
    </row>
    <row r="28" ht="42" customHeight="1">
      <c r="A28" s="21" t="inlineStr">
        <is>
          <t>Wijzig geen formules in kolommen die automatisch berekend worden (Status, Diensttijd, Dagen in dienst, alle KPI-cellen). Pas alleen de lichtgele invoercellen aan.</t>
        </is>
      </c>
      <c r="B28" s="22" t="n"/>
    </row>
  </sheetData>
  <mergeCells count="19">
    <mergeCell ref="A1:B1"/>
    <mergeCell ref="A3"/>
    <mergeCell ref="A4:B4"/>
    <mergeCell ref="A6"/>
    <mergeCell ref="A7:B7"/>
    <mergeCell ref="A9"/>
    <mergeCell ref="A10:B10"/>
    <mergeCell ref="A12"/>
    <mergeCell ref="A13:B13"/>
    <mergeCell ref="A15"/>
    <mergeCell ref="A16:B16"/>
    <mergeCell ref="A18"/>
    <mergeCell ref="A19:B19"/>
    <mergeCell ref="A21"/>
    <mergeCell ref="A22:B22"/>
    <mergeCell ref="A24"/>
    <mergeCell ref="A25:B25"/>
    <mergeCell ref="A27"/>
    <mergeCell ref="A28:B28"/>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2026-07-02T21:10:35Z</dcterms:created>
  <dcterms:modified xmlns:dcterms="http://purl.org/dc/terms/" xmlns:xsi="http://www.w3.org/2001/XMLSchema-instance" xsi:type="dcterms:W3CDTF">2026-07-02T21:10:35Z</dcterms:modified>
</cp:coreProperties>
</file>