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oster" sheetId="1" state="visible" r:id="rId1"/>
    <sheet xmlns:r="http://schemas.openxmlformats.org/officeDocument/2006/relationships" name="Samenvatting" sheetId="2" state="visible" r:id="rId2"/>
    <sheet xmlns:r="http://schemas.openxmlformats.org/officeDocument/2006/relationships" name="Instructies" sheetId="3" state="visible" r:id="rId3"/>
  </sheets>
  <definedNames>
    <definedName name="_xlnm._FilterDatabase" localSheetId="0" hidden="1">'Rooster'!$A$2:$P$11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-mm-yyyy"/>
    <numFmt numFmtId="165" formatCode="hh:mm"/>
    <numFmt numFmtId="166" formatCode="0.00&quot;u&quot;"/>
    <numFmt numFmtId="167" formatCode="&quot;€&quot; #.##0,00"/>
  </numFmts>
  <fonts count="4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</font>
  </fonts>
  <fills count="7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FFFFF"/>
        <bgColor rgb="00FFFFFF"/>
      </patternFill>
    </fill>
    <fill>
      <patternFill patternType="solid">
        <fgColor rgb="00FFFBEB"/>
        <bgColor rgb="00FFFBEB"/>
      </patternFill>
    </fill>
    <fill>
      <patternFill patternType="solid">
        <fgColor rgb="00F8FAFC"/>
        <bgColor rgb="00F8FAFC"/>
      </patternFill>
    </fill>
    <fill>
      <patternFill patternType="solid">
        <fgColor rgb="00C8102E"/>
        <b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7" fontId="0" fillId="4" borderId="1" applyAlignment="1" pivotButton="0" quotePrefix="0" xfId="0">
      <alignment horizontal="center" vertical="center" wrapText="1"/>
    </xf>
    <xf numFmtId="9" fontId="0" fillId="3" borderId="1" applyAlignment="1" pivotButton="0" quotePrefix="0" xfId="0">
      <alignment horizontal="center" vertical="center" wrapText="1"/>
    </xf>
    <xf numFmtId="167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6" fontId="0" fillId="5" borderId="1" applyAlignment="1" pivotButton="0" quotePrefix="0" xfId="0">
      <alignment horizontal="center" vertical="center" wrapText="1"/>
    </xf>
    <xf numFmtId="9" fontId="0" fillId="5" borderId="1" applyAlignment="1" pivotButton="0" quotePrefix="0" xfId="0">
      <alignment horizontal="center" vertical="center" wrapText="1"/>
    </xf>
    <xf numFmtId="167" fontId="0" fillId="5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2" fillId="6" borderId="0" pivotButton="0" quotePrefix="0" xfId="0"/>
    <xf numFmtId="1" fontId="0" fillId="3" borderId="1" applyAlignment="1" pivotButton="0" quotePrefix="0" xfId="0">
      <alignment horizontal="center" vertical="center" wrapText="1"/>
    </xf>
    <xf numFmtId="0" fontId="0" fillId="5" borderId="0" applyAlignment="1" pivotButton="0" quotePrefix="0" xfId="0">
      <alignment horizontal="left" vertical="center" wrapText="1"/>
    </xf>
    <xf numFmtId="0" fontId="0" fillId="3" borderId="0" applyAlignment="1" pivotButton="0" quotePrefix="0" xfId="0">
      <alignment horizontal="left" vertical="center" wrapText="1"/>
    </xf>
    <xf numFmtId="0" fontId="3" fillId="4" borderId="0" pivotButton="0" quotePrefix="0" xfId="0"/>
    <xf numFmtId="0" fontId="0" fillId="0" borderId="0" applyAlignment="1" pivotButton="0" quotePrefix="0" xfId="0">
      <alignment horizontal="left" vertical="center" wrapText="1"/>
    </xf>
    <xf numFmtId="0" fontId="3" fillId="5" borderId="0" pivotButton="0" quotePrefix="0" xfId="0"/>
    <xf numFmtId="0" fontId="3" fillId="3" borderId="0" pivotButton="0" quotePrefix="0" xfId="0"/>
    <xf numFmtId="0" fontId="3" fillId="0" borderId="0" pivotButton="0" quotePrefix="0" xfId="0"/>
    <xf numFmtId="0" fontId="0" fillId="3" borderId="1" pivotButton="0" quotePrefix="0" xfId="0"/>
    <xf numFmtId="0" fontId="0" fillId="5" borderId="1" pivotButton="0" quotePrefix="0" xfId="0"/>
    <xf numFmtId="164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ill>
        <patternFill patternType="solid">
          <fgColor rgb="00FDE68A"/>
          <bgColor rgb="00FDE68A"/>
        </patternFill>
      </fill>
    </dxf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Diensten per ploeg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'Samenvatting'!E4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'Samenvatting'!$D$5:$D$7</f>
            </numRef>
          </cat>
          <val>
            <numRef>
              <f>'Samenvatting'!$E$5:$E$7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Ploeg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Aantal diensten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Ingeplande uren per dag</a:t>
            </a:r>
          </a:p>
        </rich>
      </tx>
    </title>
    <plotArea>
      <lineChart>
        <grouping val="standard"/>
        <ser>
          <idx val="0"/>
          <order val="0"/>
          <tx>
            <strRef>
              <f>'Rooster'!J2</f>
            </strRef>
          </tx>
          <spPr>
            <a:ln xmlns:a="http://schemas.openxmlformats.org/drawingml/2006/main" w="20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'Rooster'!$A$3:$A$11</f>
            </numRef>
          </cat>
          <val>
            <numRef>
              <f>'Rooster'!$J$3:$J$11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Datum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Uren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Verdeling loonkosten per ploeg</a:t>
            </a:r>
          </a:p>
        </rich>
      </tx>
    </title>
    <plotArea>
      <pieChart>
        <varyColors val="1"/>
        <ser>
          <idx val="0"/>
          <order val="0"/>
          <tx>
            <strRef>
              <f>'Samenvatting'!H4</f>
            </strRef>
          </tx>
          <spPr>
            <a:ln xmlns:a="http://schemas.openxmlformats.org/drawingml/2006/main">
              <a:prstDash val="solid"/>
            </a:ln>
          </spPr>
          <cat>
            <numRef>
              <f>'Samenvatting'!$G$5:$G$7</f>
            </numRef>
          </cat>
          <val>
            <numRef>
              <f>'Samenvatting'!$H$5:$H$7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15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31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11</col>
      <colOff>0</colOff>
      <row>15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0" customWidth="1" min="3" max="3"/>
    <col width="20" customWidth="1" min="4" max="4"/>
    <col width="14" customWidth="1" min="5" max="5"/>
    <col width="11" customWidth="1" min="6" max="6"/>
    <col width="9" customWidth="1" min="7" max="7"/>
    <col width="9" customWidth="1" min="8" max="8"/>
    <col width="11" customWidth="1" min="9" max="9"/>
    <col width="13" customWidth="1" min="10" max="10"/>
    <col width="11" customWidth="1" min="11" max="11"/>
    <col width="14" customWidth="1" min="12" max="12"/>
    <col width="13" customWidth="1" min="13" max="13"/>
    <col width="13" customWidth="1" min="14" max="14"/>
    <col width="22" customWidth="1" min="15" max="15"/>
    <col width="14" customWidth="1" min="16" max="16"/>
  </cols>
  <sheetData>
    <row r="1" ht="26" customHeight="1">
      <c r="A1" s="1" t="inlineStr">
        <is>
          <t>Ploegenrooster Drie Ploegen - januari 2026</t>
        </is>
      </c>
    </row>
    <row r="2" ht="32" customHeight="1">
      <c r="A2" s="2" t="inlineStr">
        <is>
          <t>Datum</t>
        </is>
      </c>
      <c r="B2" s="2" t="inlineStr">
        <is>
          <t>Dag</t>
        </is>
      </c>
      <c r="C2" s="2" t="inlineStr">
        <is>
          <t>Medewerker</t>
        </is>
      </c>
      <c r="D2" s="2" t="inlineStr">
        <is>
          <t>Functie</t>
        </is>
      </c>
      <c r="E2" s="2" t="inlineStr">
        <is>
          <t>Locatie</t>
        </is>
      </c>
      <c r="F2" s="2" t="inlineStr">
        <is>
          <t>Ploeg</t>
        </is>
      </c>
      <c r="G2" s="2" t="inlineStr">
        <is>
          <t>Begin</t>
        </is>
      </c>
      <c r="H2" s="2" t="inlineStr">
        <is>
          <t>Einde</t>
        </is>
      </c>
      <c r="I2" s="2" t="inlineStr">
        <is>
          <t>Pauze (min)</t>
        </is>
      </c>
      <c r="J2" s="2" t="inlineStr">
        <is>
          <t>Geplande uren</t>
        </is>
      </c>
      <c r="K2" s="2" t="inlineStr">
        <is>
          <t>Uurtarief</t>
        </is>
      </c>
      <c r="L2" s="2" t="inlineStr">
        <is>
          <t>Ploegtoeslag %</t>
        </is>
      </c>
      <c r="M2" s="2" t="inlineStr">
        <is>
          <t>Toeslagbedrag</t>
        </is>
      </c>
      <c r="N2" s="2" t="inlineStr">
        <is>
          <t>Loonkosten</t>
        </is>
      </c>
      <c r="O2" s="2" t="inlineStr">
        <is>
          <t>Opmerking</t>
        </is>
      </c>
      <c r="P2" s="2" t="inlineStr">
        <is>
          <t>Status</t>
        </is>
      </c>
    </row>
    <row r="3">
      <c r="A3" s="31" t="n">
        <v>46028</v>
      </c>
      <c r="B3" s="4">
        <f>TEXT(A3,"dddd")</f>
        <v/>
      </c>
      <c r="C3" s="5" t="inlineStr">
        <is>
          <t>Sanne de Vries</t>
        </is>
      </c>
      <c r="D3" s="5" t="inlineStr">
        <is>
          <t>Operator</t>
        </is>
      </c>
      <c r="E3" s="5" t="inlineStr">
        <is>
          <t>Rotterdam</t>
        </is>
      </c>
      <c r="F3" s="6" t="inlineStr">
        <is>
          <t>Ochtend</t>
        </is>
      </c>
      <c r="G3" s="32" t="n">
        <v>0.2916666666666667</v>
      </c>
      <c r="H3" s="32" t="n">
        <v>0.625</v>
      </c>
      <c r="I3" s="6" t="n">
        <v>30</v>
      </c>
      <c r="J3" s="33">
        <f>((IF(H3&lt;G3,H3+1,H3)-G3)*24)-(I3/60)</f>
        <v/>
      </c>
      <c r="K3" s="9" t="n">
        <v>18.5</v>
      </c>
      <c r="L3" s="10">
        <f>IF(F3="Nacht",0.3,IF(F3="Middag",0.15,0))</f>
        <v/>
      </c>
      <c r="M3" s="11">
        <f>J3*K3*L3</f>
        <v/>
      </c>
      <c r="N3" s="11">
        <f>(J3*K3)+M3</f>
        <v/>
      </c>
      <c r="O3" s="12" t="inlineStr"/>
      <c r="P3" s="4">
        <f>IF(OR(G3="",H3=""),"Invoer nodig","OK")</f>
        <v/>
      </c>
    </row>
    <row r="4">
      <c r="A4" s="34" t="n">
        <v>46029</v>
      </c>
      <c r="B4" s="14">
        <f>TEXT(A4,"dddd")</f>
        <v/>
      </c>
      <c r="C4" s="15" t="inlineStr">
        <is>
          <t>Daan Jansen</t>
        </is>
      </c>
      <c r="D4" s="15" t="inlineStr">
        <is>
          <t>Logistiek medewerker</t>
        </is>
      </c>
      <c r="E4" s="15" t="inlineStr">
        <is>
          <t>Eindhoven</t>
        </is>
      </c>
      <c r="F4" s="6" t="inlineStr">
        <is>
          <t>Middag</t>
        </is>
      </c>
      <c r="G4" s="32" t="n">
        <v>0.625</v>
      </c>
      <c r="H4" s="32" t="n">
        <v>0.9583333333333334</v>
      </c>
      <c r="I4" s="6" t="n">
        <v>30</v>
      </c>
      <c r="J4" s="35">
        <f>((IF(H4&lt;G4,H4+1,H4)-G4)*24)-(I4/60)</f>
        <v/>
      </c>
      <c r="K4" s="9" t="n">
        <v>17.25</v>
      </c>
      <c r="L4" s="17">
        <f>IF(F4="Nacht",0.3,IF(F4="Middag",0.15,0))</f>
        <v/>
      </c>
      <c r="M4" s="18">
        <f>J4*K4*L4</f>
        <v/>
      </c>
      <c r="N4" s="18">
        <f>(J4*K4)+M4</f>
        <v/>
      </c>
      <c r="O4" s="12" t="inlineStr">
        <is>
          <t>Vervanging vaste kracht</t>
        </is>
      </c>
      <c r="P4" s="14">
        <f>IF(OR(G4="",H4=""),"Invoer nodig","OK")</f>
        <v/>
      </c>
    </row>
    <row r="5">
      <c r="A5" s="31" t="n">
        <v>46030</v>
      </c>
      <c r="B5" s="4">
        <f>TEXT(A5,"dddd")</f>
        <v/>
      </c>
      <c r="C5" s="5" t="inlineStr">
        <is>
          <t>Emma Bakker</t>
        </is>
      </c>
      <c r="D5" s="5" t="inlineStr">
        <is>
          <t>Teamleider</t>
        </is>
      </c>
      <c r="E5" s="5" t="inlineStr">
        <is>
          <t>Utrecht</t>
        </is>
      </c>
      <c r="F5" s="6" t="inlineStr">
        <is>
          <t>Nacht</t>
        </is>
      </c>
      <c r="G5" s="32" t="n">
        <v>0.9583333333333334</v>
      </c>
      <c r="H5" s="32" t="n">
        <v>0.2916666666666667</v>
      </c>
      <c r="I5" s="6" t="n">
        <v>30</v>
      </c>
      <c r="J5" s="33">
        <f>((IF(H5&lt;G5,H5+1,H5)-G5)*24)-(I5/60)</f>
        <v/>
      </c>
      <c r="K5" s="9" t="n">
        <v>22</v>
      </c>
      <c r="L5" s="10">
        <f>IF(F5="Nacht",0.3,IF(F5="Middag",0.15,0))</f>
        <v/>
      </c>
      <c r="M5" s="11">
        <f>J5*K5*L5</f>
        <v/>
      </c>
      <c r="N5" s="11">
        <f>(J5*K5)+M5</f>
        <v/>
      </c>
      <c r="O5" s="12" t="inlineStr"/>
      <c r="P5" s="4">
        <f>IF(OR(G5="",H5=""),"Invoer nodig","OK")</f>
        <v/>
      </c>
    </row>
    <row r="6">
      <c r="A6" s="34" t="n">
        <v>46031</v>
      </c>
      <c r="B6" s="14">
        <f>TEXT(A6,"dddd")</f>
        <v/>
      </c>
      <c r="C6" s="15" t="inlineStr">
        <is>
          <t>Lars de Boer</t>
        </is>
      </c>
      <c r="D6" s="15" t="inlineStr">
        <is>
          <t>Magazijnmedewerker</t>
        </is>
      </c>
      <c r="E6" s="15" t="inlineStr">
        <is>
          <t>Amsterdam</t>
        </is>
      </c>
      <c r="F6" s="6" t="inlineStr">
        <is>
          <t>Ochtend</t>
        </is>
      </c>
      <c r="G6" s="32" t="n">
        <v>0.2916666666666667</v>
      </c>
      <c r="H6" s="32" t="n">
        <v>0.625</v>
      </c>
      <c r="I6" s="6" t="n">
        <v>30</v>
      </c>
      <c r="J6" s="35">
        <f>((IF(H6&lt;G6,H6+1,H6)-G6)*24)-(I6/60)</f>
        <v/>
      </c>
      <c r="K6" s="9" t="n">
        <v>16.75</v>
      </c>
      <c r="L6" s="17">
        <f>IF(F6="Nacht",0.3,IF(F6="Middag",0.15,0))</f>
        <v/>
      </c>
      <c r="M6" s="18">
        <f>J6*K6*L6</f>
        <v/>
      </c>
      <c r="N6" s="18">
        <f>(J6*K6)+M6</f>
        <v/>
      </c>
      <c r="O6" s="12" t="inlineStr"/>
      <c r="P6" s="14">
        <f>IF(OR(G6="",H6=""),"Invoer nodig","OK")</f>
        <v/>
      </c>
    </row>
    <row r="7">
      <c r="A7" s="31" t="n">
        <v>46032</v>
      </c>
      <c r="B7" s="4">
        <f>TEXT(A7,"dddd")</f>
        <v/>
      </c>
      <c r="C7" s="5" t="inlineStr">
        <is>
          <t>Sophie Visser</t>
        </is>
      </c>
      <c r="D7" s="5" t="inlineStr">
        <is>
          <t>Productiemedewerker</t>
        </is>
      </c>
      <c r="E7" s="5" t="inlineStr">
        <is>
          <t>Den Haag</t>
        </is>
      </c>
      <c r="F7" s="6" t="inlineStr">
        <is>
          <t>Middag</t>
        </is>
      </c>
      <c r="G7" s="32" t="n">
        <v>0.625</v>
      </c>
      <c r="H7" s="32" t="n">
        <v>0.9583333333333334</v>
      </c>
      <c r="I7" s="6" t="n">
        <v>30</v>
      </c>
      <c r="J7" s="33">
        <f>((IF(H7&lt;G7,H7+1,H7)-G7)*24)-(I7/60)</f>
        <v/>
      </c>
      <c r="K7" s="9" t="n">
        <v>17.9</v>
      </c>
      <c r="L7" s="10">
        <f>IF(F7="Nacht",0.3,IF(F7="Middag",0.15,0))</f>
        <v/>
      </c>
      <c r="M7" s="11">
        <f>J7*K7*L7</f>
        <v/>
      </c>
      <c r="N7" s="11">
        <f>(J7*K7)+M7</f>
        <v/>
      </c>
      <c r="O7" s="12" t="inlineStr">
        <is>
          <t>Extra dienst</t>
        </is>
      </c>
      <c r="P7" s="4">
        <f>IF(OR(G7="",H7=""),"Invoer nodig","OK")</f>
        <v/>
      </c>
    </row>
    <row r="8">
      <c r="A8" s="34" t="n">
        <v>46033</v>
      </c>
      <c r="B8" s="14">
        <f>TEXT(A8,"dddd")</f>
        <v/>
      </c>
      <c r="C8" s="15" t="inlineStr">
        <is>
          <t>Bram Smit</t>
        </is>
      </c>
      <c r="D8" s="15" t="inlineStr">
        <is>
          <t>Operator</t>
        </is>
      </c>
      <c r="E8" s="15" t="inlineStr">
        <is>
          <t>Tilburg</t>
        </is>
      </c>
      <c r="F8" s="6" t="inlineStr">
        <is>
          <t>Nacht</t>
        </is>
      </c>
      <c r="G8" s="32" t="n">
        <v>0.9583333333333334</v>
      </c>
      <c r="H8" s="32" t="n">
        <v>0.2916666666666667</v>
      </c>
      <c r="I8" s="6" t="n">
        <v>30</v>
      </c>
      <c r="J8" s="35">
        <f>((IF(H8&lt;G8,H8+1,H8)-G8)*24)-(I8/60)</f>
        <v/>
      </c>
      <c r="K8" s="9" t="n">
        <v>19.4</v>
      </c>
      <c r="L8" s="17">
        <f>IF(F8="Nacht",0.3,IF(F8="Middag",0.15,0))</f>
        <v/>
      </c>
      <c r="M8" s="18">
        <f>J8*K8*L8</f>
        <v/>
      </c>
      <c r="N8" s="18">
        <f>(J8*K8)+M8</f>
        <v/>
      </c>
      <c r="O8" s="12" t="inlineStr"/>
      <c r="P8" s="14">
        <f>IF(OR(G8="",H8=""),"Invoer nodig","OK")</f>
        <v/>
      </c>
    </row>
    <row r="9">
      <c r="A9" s="31" t="n">
        <v>46034</v>
      </c>
      <c r="B9" s="4">
        <f>TEXT(A9,"dddd")</f>
        <v/>
      </c>
      <c r="C9" s="5" t="inlineStr">
        <is>
          <t>Julia Meijer</t>
        </is>
      </c>
      <c r="D9" s="5" t="inlineStr">
        <is>
          <t>Logistiek medewerker</t>
        </is>
      </c>
      <c r="E9" s="5" t="inlineStr">
        <is>
          <t>Nijmegen</t>
        </is>
      </c>
      <c r="F9" s="6" t="inlineStr">
        <is>
          <t>Ochtend</t>
        </is>
      </c>
      <c r="G9" s="32" t="n">
        <v>0.2916666666666667</v>
      </c>
      <c r="H9" s="32" t="n">
        <v>0.625</v>
      </c>
      <c r="I9" s="6" t="n">
        <v>30</v>
      </c>
      <c r="J9" s="33">
        <f>((IF(H9&lt;G9,H9+1,H9)-G9)*24)-(I9/60)</f>
        <v/>
      </c>
      <c r="K9" s="9" t="n">
        <v>17.1</v>
      </c>
      <c r="L9" s="10">
        <f>IF(F9="Nacht",0.3,IF(F9="Middag",0.15,0))</f>
        <v/>
      </c>
      <c r="M9" s="11">
        <f>J9*K9*L9</f>
        <v/>
      </c>
      <c r="N9" s="11">
        <f>(J9*K9)+M9</f>
        <v/>
      </c>
      <c r="O9" s="12" t="inlineStr"/>
      <c r="P9" s="4">
        <f>IF(OR(G9="",H9=""),"Invoer nodig","OK")</f>
        <v/>
      </c>
    </row>
    <row r="10">
      <c r="A10" s="34" t="n">
        <v>46035</v>
      </c>
      <c r="B10" s="14">
        <f>TEXT(A10,"dddd")</f>
        <v/>
      </c>
      <c r="C10" s="15" t="inlineStr">
        <is>
          <t>Thijs van Dijk</t>
        </is>
      </c>
      <c r="D10" s="15" t="inlineStr">
        <is>
          <t>Teamleider</t>
        </is>
      </c>
      <c r="E10" s="15" t="inlineStr">
        <is>
          <t>Breda</t>
        </is>
      </c>
      <c r="F10" s="6" t="inlineStr">
        <is>
          <t>Middag</t>
        </is>
      </c>
      <c r="G10" s="32" t="n">
        <v>0.625</v>
      </c>
      <c r="H10" s="32" t="n">
        <v>0.9583333333333334</v>
      </c>
      <c r="I10" s="6" t="n">
        <v>30</v>
      </c>
      <c r="J10" s="35">
        <f>((IF(H10&lt;G10,H10+1,H10)-G10)*24)-(I10/60)</f>
        <v/>
      </c>
      <c r="K10" s="9" t="n">
        <v>23.5</v>
      </c>
      <c r="L10" s="17">
        <f>IF(F10="Nacht",0.3,IF(F10="Middag",0.15,0))</f>
        <v/>
      </c>
      <c r="M10" s="18">
        <f>J10*K10*L10</f>
        <v/>
      </c>
      <c r="N10" s="18">
        <f>(J10*K10)+M10</f>
        <v/>
      </c>
      <c r="O10" s="12" t="inlineStr">
        <is>
          <t>Nieuw in team</t>
        </is>
      </c>
      <c r="P10" s="14">
        <f>IF(OR(G10="",H10=""),"Invoer nodig","OK")</f>
        <v/>
      </c>
    </row>
    <row r="11">
      <c r="A11" s="31" t="n">
        <v>46036</v>
      </c>
      <c r="B11" s="4">
        <f>TEXT(A11,"dddd")</f>
        <v/>
      </c>
      <c r="C11" s="5" t="inlineStr">
        <is>
          <t>Lieke Peters</t>
        </is>
      </c>
      <c r="D11" s="5" t="inlineStr">
        <is>
          <t>Productiemedewerker</t>
        </is>
      </c>
      <c r="E11" s="5" t="inlineStr">
        <is>
          <t>Haarlem</t>
        </is>
      </c>
      <c r="F11" s="6" t="inlineStr">
        <is>
          <t>Nacht</t>
        </is>
      </c>
      <c r="G11" s="32" t="n">
        <v>0.9583333333333334</v>
      </c>
      <c r="H11" s="32" t="n">
        <v>0.2916666666666667</v>
      </c>
      <c r="I11" s="6" t="n">
        <v>30</v>
      </c>
      <c r="J11" s="33">
        <f>((IF(H11&lt;G11,H11+1,H11)-G11)*24)-(I11/60)</f>
        <v/>
      </c>
      <c r="K11" s="9" t="n">
        <v>18</v>
      </c>
      <c r="L11" s="10">
        <f>IF(F11="Nacht",0.3,IF(F11="Middag",0.15,0))</f>
        <v/>
      </c>
      <c r="M11" s="11">
        <f>J11*K11*L11</f>
        <v/>
      </c>
      <c r="N11" s="11">
        <f>(J11*K11)+M11</f>
        <v/>
      </c>
      <c r="O11" s="12" t="inlineStr"/>
      <c r="P11" s="4">
        <f>IF(OR(G11="",H11=""),"Invoer nodig","OK")</f>
        <v/>
      </c>
    </row>
  </sheetData>
  <autoFilter ref="A2:P11"/>
  <mergeCells count="1">
    <mergeCell ref="A1:P1"/>
  </mergeCells>
  <conditionalFormatting sqref="A3:P11">
    <cfRule type="expression" priority="1" dxfId="0">
      <formula>WEEKDAY($A3,2)&gt;5</formula>
    </cfRule>
  </conditionalFormatting>
  <conditionalFormatting sqref="J3:J11">
    <cfRule type="expression" priority="2" dxfId="1" stopIfTrue="1">
      <formula>J3&lt;0</formula>
    </cfRule>
  </conditionalFormatting>
  <conditionalFormatting sqref="P3:P11">
    <cfRule type="expression" priority="3" dxfId="1" stopIfTrue="1">
      <formula>P3="Invoer nodig"</formula>
    </cfRule>
    <cfRule type="expression" priority="4" dxfId="2" stopIfTrue="1">
      <formula>P3="OK"</formula>
    </cfRule>
  </conditionalFormatting>
  <dataValidations count="1">
    <dataValidation sqref="F3:F200" showErrorMessage="1" showInputMessage="1" allowBlank="1" type="list">
      <formula1>"Ochtend,Middag,Nacht"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4" customWidth="1" min="4" max="4"/>
    <col width="12" customWidth="1" min="5" max="5"/>
    <col width="14" customWidth="1" min="7" max="7"/>
    <col width="14" customWidth="1" min="8" max="8"/>
  </cols>
  <sheetData>
    <row r="1" ht="26" customHeight="1">
      <c r="A1" s="19" t="inlineStr">
        <is>
          <t>Samenvatting - Ploegenrooster</t>
        </is>
      </c>
    </row>
    <row r="2"/>
    <row r="3">
      <c r="A3" s="20" t="inlineStr">
        <is>
          <t>Kern KPI's</t>
        </is>
      </c>
      <c r="D3" s="20" t="inlineStr">
        <is>
          <t>Diensten per ploeg</t>
        </is>
      </c>
      <c r="G3" s="20" t="inlineStr">
        <is>
          <t>Loonkosten per ploeg</t>
        </is>
      </c>
    </row>
    <row r="4">
      <c r="A4" s="15" t="inlineStr">
        <is>
          <t>Totaal ingeplande uren</t>
        </is>
      </c>
      <c r="B4" s="35">
        <f>SUM(Rooster!J3:J11)</f>
        <v/>
      </c>
      <c r="D4" s="2" t="inlineStr">
        <is>
          <t>Ploeg</t>
        </is>
      </c>
      <c r="E4" s="2" t="inlineStr">
        <is>
          <t>Aantal</t>
        </is>
      </c>
      <c r="G4" s="2" t="inlineStr">
        <is>
          <t>Ploeg</t>
        </is>
      </c>
      <c r="H4" s="2" t="inlineStr">
        <is>
          <t>Loonkosten</t>
        </is>
      </c>
    </row>
    <row r="5">
      <c r="A5" s="5" t="inlineStr">
        <is>
          <t>Totaal loonkosten</t>
        </is>
      </c>
      <c r="B5" s="11">
        <f>SUM(Rooster!N3:N11)</f>
        <v/>
      </c>
      <c r="D5" s="4" t="inlineStr">
        <is>
          <t>Ochtend</t>
        </is>
      </c>
      <c r="E5" s="4">
        <f>COUNTIF(Rooster!F3:F11,D5)</f>
        <v/>
      </c>
      <c r="G5" s="4" t="inlineStr">
        <is>
          <t>Ochtend</t>
        </is>
      </c>
      <c r="H5" s="11">
        <f>SUMIF(Rooster!F3:F11,G5,Rooster!N3:N11)</f>
        <v/>
      </c>
    </row>
    <row r="6">
      <c r="A6" s="15" t="inlineStr">
        <is>
          <t>Gemiddeld uurloon</t>
        </is>
      </c>
      <c r="B6" s="18">
        <f>IFERROR(AVERAGE(Rooster!K3:K11),0)</f>
        <v/>
      </c>
      <c r="D6" s="14" t="inlineStr">
        <is>
          <t>Middag</t>
        </is>
      </c>
      <c r="E6" s="14">
        <f>COUNTIF(Rooster!F3:F11,D6)</f>
        <v/>
      </c>
      <c r="G6" s="14" t="inlineStr">
        <is>
          <t>Middag</t>
        </is>
      </c>
      <c r="H6" s="18">
        <f>SUMIF(Rooster!F3:F11,G6,Rooster!N3:N11)</f>
        <v/>
      </c>
    </row>
    <row r="7">
      <c r="A7" s="5" t="inlineStr">
        <is>
          <t>Aantal open diensten</t>
        </is>
      </c>
      <c r="B7" s="21">
        <f>COUNTIF(Rooster!P3:P11,"Invoer nodig")</f>
        <v/>
      </c>
      <c r="D7" s="4" t="inlineStr">
        <is>
          <t>Nacht</t>
        </is>
      </c>
      <c r="E7" s="4">
        <f>COUNTIF(Rooster!F3:F11,D7)</f>
        <v/>
      </c>
      <c r="G7" s="4" t="inlineStr">
        <is>
          <t>Nacht</t>
        </is>
      </c>
      <c r="H7" s="11">
        <f>SUMIF(Rooster!F3:F11,G7,Rooster!N3:N11)</f>
        <v/>
      </c>
    </row>
    <row r="8">
      <c r="A8" s="15" t="inlineStr">
        <is>
          <t>Percentage nachtploegen</t>
        </is>
      </c>
      <c r="B8" s="17">
        <f>IFERROR(COUNTIF(Rooster!F3:F11,"Nacht")/COUNTA(Rooster!A3:A11),0)</f>
        <v/>
      </c>
    </row>
    <row r="9">
      <c r="A9" s="5" t="inlineStr">
        <is>
          <t>Percentage volledig ingevuld</t>
        </is>
      </c>
      <c r="B9" s="10">
        <f>IFERROR(COUNTIF(Rooster!P3:P11,"OK")/COUNTA(Rooster!A3:A11),0)</f>
        <v/>
      </c>
    </row>
    <row r="10"/>
    <row r="11"/>
    <row r="12">
      <c r="A12" s="20" t="inlineStr">
        <is>
          <t>Diensten per medewerker</t>
        </is>
      </c>
    </row>
    <row r="13">
      <c r="A13" s="2" t="inlineStr">
        <is>
          <t>Medewerker</t>
        </is>
      </c>
      <c r="B13" s="2" t="inlineStr">
        <is>
          <t>Aantal diensten</t>
        </is>
      </c>
    </row>
    <row r="14">
      <c r="A14" s="15" t="inlineStr">
        <is>
          <t>Sanne de Vries</t>
        </is>
      </c>
      <c r="B14" s="14">
        <f>COUNTIF(Rooster!C3:C11,A14)</f>
        <v/>
      </c>
    </row>
    <row r="15">
      <c r="A15" s="5" t="inlineStr">
        <is>
          <t>Daan Jansen</t>
        </is>
      </c>
      <c r="B15" s="4">
        <f>COUNTIF(Rooster!C3:C11,A15)</f>
        <v/>
      </c>
    </row>
    <row r="16">
      <c r="A16" s="15" t="inlineStr">
        <is>
          <t>Emma Bakker</t>
        </is>
      </c>
      <c r="B16" s="14">
        <f>COUNTIF(Rooster!C3:C11,A16)</f>
        <v/>
      </c>
    </row>
    <row r="17">
      <c r="A17" s="5" t="inlineStr">
        <is>
          <t>Lars de Boer</t>
        </is>
      </c>
      <c r="B17" s="4">
        <f>COUNTIF(Rooster!C3:C11,A17)</f>
        <v/>
      </c>
    </row>
    <row r="18">
      <c r="A18" s="15" t="inlineStr">
        <is>
          <t>Sophie Visser</t>
        </is>
      </c>
      <c r="B18" s="14">
        <f>COUNTIF(Rooster!C3:C11,A18)</f>
        <v/>
      </c>
    </row>
    <row r="19">
      <c r="A19" s="5" t="inlineStr">
        <is>
          <t>Bram Smit</t>
        </is>
      </c>
      <c r="B19" s="4">
        <f>COUNTIF(Rooster!C3:C11,A19)</f>
        <v/>
      </c>
    </row>
    <row r="20">
      <c r="A20" s="15" t="inlineStr">
        <is>
          <t>Julia Meijer</t>
        </is>
      </c>
      <c r="B20" s="14">
        <f>COUNTIF(Rooster!C3:C11,A20)</f>
        <v/>
      </c>
    </row>
    <row r="21">
      <c r="A21" s="5" t="inlineStr">
        <is>
          <t>Thijs van Dijk</t>
        </is>
      </c>
      <c r="B21" s="4">
        <f>COUNTIF(Rooster!C3:C11,A21)</f>
        <v/>
      </c>
    </row>
    <row r="22">
      <c r="A22" s="15" t="inlineStr">
        <is>
          <t>Lieke Peters</t>
        </is>
      </c>
      <c r="B22" s="14">
        <f>COUNTIF(Rooster!C3:C11,A22)</f>
        <v/>
      </c>
    </row>
  </sheetData>
  <mergeCells count="5">
    <mergeCell ref="A1:F1"/>
    <mergeCell ref="A3:B3"/>
    <mergeCell ref="D3:E3"/>
    <mergeCell ref="G3:H3"/>
    <mergeCell ref="A12:B1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0" customWidth="1" min="3" max="3"/>
    <col width="24" customWidth="1" min="4" max="4"/>
  </cols>
  <sheetData>
    <row r="1" ht="26" customHeight="1">
      <c r="A1" s="19" t="inlineStr">
        <is>
          <t>Instructies - Ploegenrooster Drie Ploegen</t>
        </is>
      </c>
    </row>
    <row r="2"/>
    <row r="3">
      <c r="A3" s="20" t="inlineStr">
        <is>
          <t>Werking van het rooster</t>
        </is>
      </c>
    </row>
    <row r="4" ht="30" customHeight="1">
      <c r="A4" s="22" t="inlineStr">
        <is>
          <t>Vul per medewerker en datum de ploeg, begin- en eindtijd en pauzeduur in op het tabblad Rooster.</t>
        </is>
      </c>
    </row>
    <row r="5" ht="30" customHeight="1">
      <c r="A5" s="23" t="inlineStr">
        <is>
          <t>De kolommen Dag, Geplande uren, Toeslagbedrag, Loonkosten en Status worden automatisch berekend.</t>
        </is>
      </c>
    </row>
    <row r="6" ht="30" customHeight="1">
      <c r="A6" s="22" t="inlineStr">
        <is>
          <t>Ploegwaarden zijn beperkt tot: Ochtend, Middag en Nacht via een keuzelijst in kolom Ploeg.</t>
        </is>
      </c>
    </row>
    <row r="7" ht="30" customHeight="1">
      <c r="A7" s="23" t="inlineStr">
        <is>
          <t>Nachtdiensten die na middernacht eindigen worden automatisch correct berekend.</t>
        </is>
      </c>
    </row>
    <row r="8" ht="30" customHeight="1">
      <c r="A8" s="22" t="inlineStr">
        <is>
          <t>Controleer regelmatig het tabblad Samenvatting voor bezetting, kosten en KPI's.</t>
        </is>
      </c>
    </row>
    <row r="9"/>
    <row r="10">
      <c r="A10" s="20" t="inlineStr">
        <is>
          <t>Kleurlegenda</t>
        </is>
      </c>
    </row>
    <row r="11">
      <c r="A11" s="24" t="inlineStr">
        <is>
          <t>Gele cellen</t>
        </is>
      </c>
      <c r="B11" s="25" t="inlineStr">
        <is>
          <t>Invoervelden - hier vult u gegevens in (tijden, uurtarief, opmerking)</t>
        </is>
      </c>
    </row>
    <row r="12">
      <c r="A12" s="26" t="inlineStr">
        <is>
          <t>Donkere kopregel</t>
        </is>
      </c>
      <c r="B12" s="25" t="inlineStr">
        <is>
          <t>Vaste titelrij bovenaan de tabel</t>
        </is>
      </c>
    </row>
    <row r="13">
      <c r="A13" s="27" t="inlineStr">
        <is>
          <t>Rode tekst</t>
        </is>
      </c>
      <c r="B13" s="25" t="inlineStr">
        <is>
          <t>Fout of ontbrekende invoer (bijv. status 'Invoer nodig')</t>
        </is>
      </c>
    </row>
    <row r="14">
      <c r="A14" s="26" t="inlineStr">
        <is>
          <t>Groene tekst</t>
        </is>
      </c>
      <c r="B14" s="25" t="inlineStr">
        <is>
          <t>Dienst volledig en correct ingevuld (status 'OK')</t>
        </is>
      </c>
    </row>
    <row r="15">
      <c r="A15" s="24" t="inlineStr">
        <is>
          <t>Gele rij-markering</t>
        </is>
      </c>
      <c r="B15" s="25" t="inlineStr">
        <is>
          <t>Weekenddagen (zaterdag/zondag)</t>
        </is>
      </c>
    </row>
    <row r="16"/>
    <row r="17">
      <c r="A17" s="20" t="inlineStr">
        <is>
          <t>Ploegindeling en toeslagpercentages</t>
        </is>
      </c>
    </row>
    <row r="18">
      <c r="A18" s="28" t="inlineStr">
        <is>
          <t>Ploeg</t>
        </is>
      </c>
      <c r="B18" s="28" t="inlineStr">
        <is>
          <t>Richttijden</t>
        </is>
      </c>
      <c r="C18" s="28" t="inlineStr">
        <is>
          <t>Toeslag</t>
        </is>
      </c>
    </row>
    <row r="19">
      <c r="A19" s="29" t="inlineStr">
        <is>
          <t>Ochtend</t>
        </is>
      </c>
      <c r="B19" s="29" t="inlineStr">
        <is>
          <t>07:00 - 15:00</t>
        </is>
      </c>
      <c r="C19" s="29" t="inlineStr">
        <is>
          <t>0%</t>
        </is>
      </c>
    </row>
    <row r="20">
      <c r="A20" s="30" t="inlineStr">
        <is>
          <t>Middag</t>
        </is>
      </c>
      <c r="B20" s="30" t="inlineStr">
        <is>
          <t>15:00 - 23:00</t>
        </is>
      </c>
      <c r="C20" s="30" t="inlineStr">
        <is>
          <t>15%</t>
        </is>
      </c>
    </row>
    <row r="21">
      <c r="A21" s="29" t="inlineStr">
        <is>
          <t>Nacht</t>
        </is>
      </c>
      <c r="B21" s="29" t="inlineStr">
        <is>
          <t>23:00 - 07:00</t>
        </is>
      </c>
      <c r="C21" s="29" t="inlineStr">
        <is>
          <t>30%</t>
        </is>
      </c>
    </row>
    <row r="22"/>
    <row r="23">
      <c r="A23" s="25" t="inlineStr">
        <is>
          <t>Let op: tijden worden ingevoerd in 24-uursnotatie, bijvoorbeeld 15:00 in plaats van 3:00 PM.</t>
        </is>
      </c>
    </row>
    <row r="24"/>
    <row r="25">
      <c r="A25" s="20" t="inlineStr">
        <is>
          <t>Voorbeeld correcte invoer</t>
        </is>
      </c>
    </row>
    <row r="26">
      <c r="A26" s="25" t="inlineStr">
        <is>
          <t>Sanne de Vries, Ochtend, Begin 07:00, Einde 15:00, Pauze 30 min, Uurtarief € 18,50</t>
        </is>
      </c>
    </row>
    <row r="27"/>
    <row r="28">
      <c r="A28" s="20" t="inlineStr">
        <is>
          <t>Beheerder</t>
        </is>
      </c>
    </row>
    <row r="29">
      <c r="A29" s="25" t="inlineStr">
        <is>
          <t>Contactpersoon: HR Planning - planning@bedrijf.nl - 06-12345678</t>
        </is>
      </c>
    </row>
  </sheetData>
  <mergeCells count="19">
    <mergeCell ref="A1:D1"/>
    <mergeCell ref="A3:D3"/>
    <mergeCell ref="A4:D4"/>
    <mergeCell ref="A5:D5"/>
    <mergeCell ref="A6:D6"/>
    <mergeCell ref="A7:D7"/>
    <mergeCell ref="A8:D8"/>
    <mergeCell ref="A10:D10"/>
    <mergeCell ref="B11:D11"/>
    <mergeCell ref="B12:D12"/>
    <mergeCell ref="B13:D13"/>
    <mergeCell ref="B14:D14"/>
    <mergeCell ref="B15:D15"/>
    <mergeCell ref="A17:D17"/>
    <mergeCell ref="A23:D23"/>
    <mergeCell ref="A25:D25"/>
    <mergeCell ref="A26:D26"/>
    <mergeCell ref="A28:D28"/>
    <mergeCell ref="A29:D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2026-07-02T20:58:45Z</dcterms:created>
  <dcterms:modified xmlns:dcterms="http://purl.org/dc/terms/" xmlns:xsi="http://www.w3.org/2001/XMLSchema-instance" xsi:type="dcterms:W3CDTF">2026-07-02T20:58:45Z</dcterms:modified>
</cp:coreProperties>
</file>