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oster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Medewerkers" sheetId="3" state="visible" r:id="rId3"/>
    <sheet xmlns:r="http://schemas.openxmlformats.org/officeDocument/2006/relationships" name="Instruct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D-MM-JJJJ"/>
    <numFmt numFmtId="165" formatCode="hh:mm"/>
    <numFmt numFmtId="166" formatCode="0.00&quot;u&quot;"/>
    <numFmt numFmtId="167" formatCode="0&quot; uur&quot;"/>
    <numFmt numFmtId="168" formatCode="&quot;€&quot; #.##0,00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293B"/>
      <sz val="16"/>
    </font>
    <font>
      <b val="1"/>
    </font>
    <font>
      <b val="1"/>
      <color rgb="001E293B"/>
      <sz val="12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8FAFC"/>
        <bgColor rgb="00F8FAFC"/>
      </patternFill>
    </fill>
    <fill>
      <patternFill patternType="solid">
        <fgColor rgb="00FFFBEB"/>
        <bgColor rgb="00FFFBEB"/>
      </patternFill>
    </fill>
    <fill>
      <patternFill patternType="solid">
        <fgColor rgb="00F0FDFA"/>
        <bgColor rgb="00F0FDFA"/>
      </patternFill>
    </fill>
    <fill>
      <patternFill patternType="solid">
        <fgColor rgb="00C8102E"/>
        <bgColor rgb="00C8102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0" fillId="3" borderId="1" pivotButton="0" quotePrefix="0" xfId="0"/>
    <xf numFmtId="0" fontId="0" fillId="3" borderId="1" pivotButton="0" quotePrefix="0" xfId="0"/>
    <xf numFmtId="165" fontId="0" fillId="3" borderId="1" pivotButton="0" quotePrefix="0" xfId="0"/>
    <xf numFmtId="166" fontId="0" fillId="3" borderId="1" pivotButton="0" quotePrefix="0" xfId="0"/>
    <xf numFmtId="0" fontId="0" fillId="4" borderId="1" pivotButton="0" quotePrefix="0" xfId="0"/>
    <xf numFmtId="164" fontId="0" fillId="0" borderId="1" pivotButton="0" quotePrefix="0" xfId="0"/>
    <xf numFmtId="0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2" fillId="0" borderId="0" applyAlignment="1" pivotButton="0" quotePrefix="0" xfId="0">
      <alignment horizontal="left" vertical="center"/>
    </xf>
    <xf numFmtId="0" fontId="1" fillId="6" borderId="1" applyAlignment="1" pivotButton="0" quotePrefix="0" xfId="0">
      <alignment horizontal="center" vertical="center"/>
    </xf>
    <xf numFmtId="0" fontId="0" fillId="5" borderId="1" pivotButton="0" quotePrefix="0" xfId="0"/>
    <xf numFmtId="166" fontId="3" fillId="0" borderId="1" pivotButton="0" quotePrefix="0" xfId="0"/>
    <xf numFmtId="0" fontId="3" fillId="0" borderId="1" pivotButton="0" quotePrefix="0" xfId="0"/>
    <xf numFmtId="0" fontId="1" fillId="6" borderId="0" pivotButton="0" quotePrefix="0" xfId="0"/>
    <xf numFmtId="166" fontId="0" fillId="5" borderId="1" pivotButton="0" quotePrefix="0" xfId="0"/>
    <xf numFmtId="0" fontId="1" fillId="2" borderId="1" applyAlignment="1" pivotButton="0" quotePrefix="0" xfId="0">
      <alignment horizontal="center" vertical="center" wrapText="1"/>
    </xf>
    <xf numFmtId="167" fontId="0" fillId="5" borderId="1" pivotButton="0" quotePrefix="0" xfId="0"/>
    <xf numFmtId="168" fontId="0" fillId="5" borderId="1" pivotButton="0" quotePrefix="0" xfId="0"/>
    <xf numFmtId="167" fontId="0" fillId="0" borderId="1" pivotButton="0" quotePrefix="0" xfId="0"/>
    <xf numFmtId="168" fontId="0" fillId="0" borderId="1" pivotButton="0" quotePrefix="0" xfId="0"/>
    <xf numFmtId="0" fontId="2" fillId="0" borderId="0" pivotButton="0" quotePrefix="0" xfId="0"/>
    <xf numFmtId="0" fontId="0" fillId="5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0" borderId="0" pivotButton="0" quotePrefix="0" xfId="0"/>
    <xf numFmtId="0" fontId="0" fillId="0" borderId="4" pivotButton="0" quotePrefix="0" xfId="0"/>
    <xf numFmtId="164" fontId="0" fillId="3" borderId="1" pivotButton="0" quotePrefix="0" xfId="0"/>
    <xf numFmtId="165" fontId="0" fillId="3" borderId="1" pivotButton="0" quotePrefix="0" xfId="0"/>
    <xf numFmtId="166" fontId="0" fillId="3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166" fontId="3" fillId="0" borderId="1" pivotButton="0" quotePrefix="0" xfId="0"/>
    <xf numFmtId="166" fontId="0" fillId="5" borderId="1" pivotButton="0" quotePrefix="0" xfId="0"/>
    <xf numFmtId="167" fontId="0" fillId="5" borderId="1" pivotButton="0" quotePrefix="0" xfId="0"/>
    <xf numFmtId="168" fontId="0" fillId="5" borderId="1" pivotButton="0" quotePrefix="0" xfId="0"/>
    <xf numFmtId="167" fontId="0" fillId="0" borderId="1" pivotButton="0" quotePrefix="0" xfId="0"/>
    <xf numFmtId="168" fontId="0" fillId="0" borderId="1" pivotButton="0" quotePrefix="0" xfId="0"/>
  </cellXfs>
  <cellStyles count="1">
    <cellStyle name="Normal" xfId="0" builtinId="0" hidden="0"/>
  </cellStyles>
  <dxfs count="3">
    <dxf>
      <font>
        <b val="1"/>
        <color rgb="0022C55E"/>
      </font>
      <fill>
        <patternFill patternType="solid">
          <fgColor rgb="00D1FAE5"/>
          <bgColor rgb="00D1FAE5"/>
        </patternFill>
      </fill>
    </dxf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DC2626"/>
      </font>
      <fill>
        <patternFill patternType="solid">
          <fgColor rgb="00FED7AA"/>
          <bgColor rgb="00FED7A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Geplande uren per medewerker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'Samenvatting'!B13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'Samenvatting'!$A$14:$A$22</f>
            </numRef>
          </cat>
          <val>
            <numRef>
              <f>'Samenvatting'!$B$14:$B$22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Medewerker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Uren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Geplande uren per dag</a:t>
            </a:r>
          </a:p>
        </rich>
      </tx>
    </title>
    <plotArea>
      <lineChart>
        <grouping val="standard"/>
        <ser>
          <idx val="0"/>
          <order val="0"/>
          <tx>
            <strRef>
              <f>'Samenvatting'!E13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'Samenvatting'!$D$14:$D$20</f>
            </numRef>
          </cat>
          <val>
            <numRef>
              <f>'Samenvatting'!$E$14:$E$20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Uren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diensten per locatie</a:t>
            </a:r>
          </a:p>
        </rich>
      </tx>
    </title>
    <plotArea>
      <pieChart>
        <varyColors val="1"/>
        <ser>
          <idx val="0"/>
          <order val="0"/>
          <tx>
            <strRef>
              <f>'Samenvatting'!B24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'Samenvatting'!$A$25:$A$28</f>
            </numRef>
          </cat>
          <val>
            <numRef>
              <f>'Samenvatting'!$B$25:$B$28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20</row>
      <rowOff>0</rowOff>
    </from>
    <ext cx="540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37</row>
      <rowOff>0</rowOff>
    </from>
    <ext cx="540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1" customWidth="1" min="3" max="3"/>
    <col width="18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18" customWidth="1" min="10" max="10"/>
    <col width="11" customWidth="1" min="11" max="11"/>
    <col width="13" customWidth="1" min="12" max="12"/>
    <col width="22" customWidth="1" min="13" max="13"/>
  </cols>
  <sheetData>
    <row r="1" ht="22" customHeight="1">
      <c r="A1" s="1" t="inlineStr">
        <is>
          <t>Datum</t>
        </is>
      </c>
      <c r="B1" s="1" t="inlineStr">
        <is>
          <t>Dag</t>
        </is>
      </c>
      <c r="C1" s="1" t="inlineStr">
        <is>
          <t>Medewerker</t>
        </is>
      </c>
      <c r="D1" s="1" t="inlineStr">
        <is>
          <t>Functie</t>
        </is>
      </c>
      <c r="E1" s="1" t="inlineStr">
        <is>
          <t>Locatie</t>
        </is>
      </c>
      <c r="F1" s="1" t="inlineStr">
        <is>
          <t>Dienst start</t>
        </is>
      </c>
      <c r="G1" s="1" t="inlineStr">
        <is>
          <t>Dienst eind</t>
        </is>
      </c>
      <c r="H1" s="1" t="inlineStr">
        <is>
          <t>Pauze (min)</t>
        </is>
      </c>
      <c r="I1" s="1" t="inlineStr">
        <is>
          <t>Geplande uren</t>
        </is>
      </c>
      <c r="J1" s="1" t="inlineStr">
        <is>
          <t>Contracturen per week</t>
        </is>
      </c>
      <c r="K1" s="1" t="inlineStr">
        <is>
          <t>Overuren</t>
        </is>
      </c>
      <c r="L1" s="1" t="inlineStr">
        <is>
          <t>Beschikbaar?</t>
        </is>
      </c>
      <c r="M1" s="1" t="inlineStr">
        <is>
          <t>Opmerking</t>
        </is>
      </c>
    </row>
    <row r="2">
      <c r="A2" s="28" t="n">
        <v>46055</v>
      </c>
      <c r="B2" s="3" t="inlineStr">
        <is>
          <t>Maandag</t>
        </is>
      </c>
      <c r="C2" s="3" t="inlineStr">
        <is>
          <t>Sanne</t>
        </is>
      </c>
      <c r="D2" s="3" t="inlineStr">
        <is>
          <t>Barista</t>
        </is>
      </c>
      <c r="E2" s="3" t="inlineStr">
        <is>
          <t>Amsterdam</t>
        </is>
      </c>
      <c r="F2" s="29" t="n">
        <v>0.3333333333333333</v>
      </c>
      <c r="G2" s="29" t="n">
        <v>0.6666666666666666</v>
      </c>
      <c r="H2" s="3" t="n">
        <v>30</v>
      </c>
      <c r="I2" s="30">
        <f>(G2-F2)*24-H2/60</f>
        <v/>
      </c>
      <c r="J2" s="30">
        <f>IFERROR(VLOOKUP(C2,Medewerkers!A:D,4,FALSE),0)</f>
        <v/>
      </c>
      <c r="K2" s="30">
        <f>IF(I2&gt;J2,I2-J2,0)</f>
        <v/>
      </c>
      <c r="L2" s="3">
        <f>IFERROR(IF(VLOOKUP(C2,Medewerkers!A:E,5,FALSE)="Ja","Ja","Nee"),"Onbekend")</f>
        <v/>
      </c>
      <c r="M2" s="6" t="inlineStr">
        <is>
          <t>-</t>
        </is>
      </c>
    </row>
    <row r="3">
      <c r="A3" s="31" t="n">
        <v>46055</v>
      </c>
      <c r="B3" s="8" t="inlineStr">
        <is>
          <t>Maandag</t>
        </is>
      </c>
      <c r="C3" s="8" t="inlineStr">
        <is>
          <t>Daan</t>
        </is>
      </c>
      <c r="D3" s="8" t="inlineStr">
        <is>
          <t>Winkelmedewerker</t>
        </is>
      </c>
      <c r="E3" s="8" t="inlineStr">
        <is>
          <t>Rotterdam</t>
        </is>
      </c>
      <c r="F3" s="32" t="n">
        <v>0.375</v>
      </c>
      <c r="G3" s="32" t="n">
        <v>0.7291666666666666</v>
      </c>
      <c r="H3" s="8" t="n">
        <v>30</v>
      </c>
      <c r="I3" s="33">
        <f>(G3-F3)*24-H3/60</f>
        <v/>
      </c>
      <c r="J3" s="33">
        <f>IFERROR(VLOOKUP(C3,Medewerkers!A:D,4,FALSE),0)</f>
        <v/>
      </c>
      <c r="K3" s="33">
        <f>IF(I3&gt;J3,I3-J3,0)</f>
        <v/>
      </c>
      <c r="L3" s="8">
        <f>IFERROR(IF(VLOOKUP(C3,Medewerkers!A:E,5,FALSE)="Ja","Ja","Nee"),"Onbekend")</f>
        <v/>
      </c>
      <c r="M3" s="6" t="inlineStr">
        <is>
          <t>-</t>
        </is>
      </c>
    </row>
    <row r="4">
      <c r="A4" s="28" t="n">
        <v>46056</v>
      </c>
      <c r="B4" s="3" t="inlineStr">
        <is>
          <t>Dinsdag</t>
        </is>
      </c>
      <c r="C4" s="3" t="inlineStr">
        <is>
          <t>Emma</t>
        </is>
      </c>
      <c r="D4" s="3" t="inlineStr">
        <is>
          <t>Teamleider</t>
        </is>
      </c>
      <c r="E4" s="3" t="inlineStr">
        <is>
          <t>Utrecht</t>
        </is>
      </c>
      <c r="F4" s="29" t="n">
        <v>0.3541666666666667</v>
      </c>
      <c r="G4" s="29" t="n">
        <v>0.7083333333333334</v>
      </c>
      <c r="H4" s="3" t="n">
        <v>45</v>
      </c>
      <c r="I4" s="30">
        <f>(G4-F4)*24-H4/60</f>
        <v/>
      </c>
      <c r="J4" s="30">
        <f>IFERROR(VLOOKUP(C4,Medewerkers!A:D,4,FALSE),0)</f>
        <v/>
      </c>
      <c r="K4" s="30">
        <f>IF(I4&gt;J4,I4-J4,0)</f>
        <v/>
      </c>
      <c r="L4" s="3">
        <f>IFERROR(IF(VLOOKUP(C4,Medewerkers!A:E,5,FALSE)="Ja","Ja","Nee"),"Onbekend")</f>
        <v/>
      </c>
      <c r="M4" s="6" t="inlineStr">
        <is>
          <t>Voorraadtelling</t>
        </is>
      </c>
    </row>
    <row r="5">
      <c r="A5" s="31" t="n">
        <v>46056</v>
      </c>
      <c r="B5" s="8" t="inlineStr">
        <is>
          <t>Dinsdag</t>
        </is>
      </c>
      <c r="C5" s="8" t="inlineStr">
        <is>
          <t>Lars</t>
        </is>
      </c>
      <c r="D5" s="8" t="inlineStr">
        <is>
          <t>Magazijnmedewerker</t>
        </is>
      </c>
      <c r="E5" s="8" t="inlineStr">
        <is>
          <t>Eindhoven</t>
        </is>
      </c>
      <c r="F5" s="32" t="n">
        <v>0.2916666666666667</v>
      </c>
      <c r="G5" s="32" t="n">
        <v>0.625</v>
      </c>
      <c r="H5" s="8" t="n">
        <v>30</v>
      </c>
      <c r="I5" s="33">
        <f>(G5-F5)*24-H5/60</f>
        <v/>
      </c>
      <c r="J5" s="33">
        <f>IFERROR(VLOOKUP(C5,Medewerkers!A:D,4,FALSE),0)</f>
        <v/>
      </c>
      <c r="K5" s="33">
        <f>IF(I5&gt;J5,I5-J5,0)</f>
        <v/>
      </c>
      <c r="L5" s="8">
        <f>IFERROR(IF(VLOOKUP(C5,Medewerkers!A:E,5,FALSE)="Ja","Ja","Nee"),"Onbekend")</f>
        <v/>
      </c>
      <c r="M5" s="6" t="inlineStr">
        <is>
          <t>-</t>
        </is>
      </c>
    </row>
    <row r="6">
      <c r="A6" s="28" t="n">
        <v>46057</v>
      </c>
      <c r="B6" s="3" t="inlineStr">
        <is>
          <t>Woensdag</t>
        </is>
      </c>
      <c r="C6" s="3" t="inlineStr">
        <is>
          <t>Sophie</t>
        </is>
      </c>
      <c r="D6" s="3" t="inlineStr">
        <is>
          <t>Barista</t>
        </is>
      </c>
      <c r="E6" s="3" t="inlineStr">
        <is>
          <t>Amsterdam</t>
        </is>
      </c>
      <c r="F6" s="29" t="n">
        <v>0.4166666666666667</v>
      </c>
      <c r="G6" s="29" t="n">
        <v>0.75</v>
      </c>
      <c r="H6" s="3" t="n">
        <v>30</v>
      </c>
      <c r="I6" s="30">
        <f>(G6-F6)*24-H6/60</f>
        <v/>
      </c>
      <c r="J6" s="30">
        <f>IFERROR(VLOOKUP(C6,Medewerkers!A:D,4,FALSE),0)</f>
        <v/>
      </c>
      <c r="K6" s="30">
        <f>IF(I6&gt;J6,I6-J6,0)</f>
        <v/>
      </c>
      <c r="L6" s="3">
        <f>IFERROR(IF(VLOOKUP(C6,Medewerkers!A:E,5,FALSE)="Ja","Ja","Nee"),"Onbekend")</f>
        <v/>
      </c>
      <c r="M6" s="6" t="inlineStr">
        <is>
          <t>-</t>
        </is>
      </c>
    </row>
    <row r="7">
      <c r="A7" s="31" t="n">
        <v>46058</v>
      </c>
      <c r="B7" s="8" t="inlineStr">
        <is>
          <t>Donderdag</t>
        </is>
      </c>
      <c r="C7" s="8" t="inlineStr">
        <is>
          <t>Bram</t>
        </is>
      </c>
      <c r="D7" s="8" t="inlineStr">
        <is>
          <t>Winkelmedewerker</t>
        </is>
      </c>
      <c r="E7" s="8" t="inlineStr">
        <is>
          <t>Rotterdam</t>
        </is>
      </c>
      <c r="F7" s="32" t="n">
        <v>0.375</v>
      </c>
      <c r="G7" s="32" t="n">
        <v>0.7708333333333334</v>
      </c>
      <c r="H7" s="8" t="n">
        <v>60</v>
      </c>
      <c r="I7" s="33">
        <f>(G7-F7)*24-H7/60</f>
        <v/>
      </c>
      <c r="J7" s="33">
        <f>IFERROR(VLOOKUP(C7,Medewerkers!A:D,4,FALSE),0)</f>
        <v/>
      </c>
      <c r="K7" s="33">
        <f>IF(I7&gt;J7,I7-J7,0)</f>
        <v/>
      </c>
      <c r="L7" s="8">
        <f>IFERROR(IF(VLOOKUP(C7,Medewerkers!A:E,5,FALSE)="Ja","Ja","Nee"),"Onbekend")</f>
        <v/>
      </c>
      <c r="M7" s="6" t="inlineStr">
        <is>
          <t>Late levering</t>
        </is>
      </c>
    </row>
    <row r="8">
      <c r="A8" s="28" t="n">
        <v>46059</v>
      </c>
      <c r="B8" s="3" t="inlineStr">
        <is>
          <t>Vrijdag</t>
        </is>
      </c>
      <c r="C8" s="3" t="inlineStr">
        <is>
          <t>Julia</t>
        </is>
      </c>
      <c r="D8" s="3" t="inlineStr">
        <is>
          <t>Teamleider</t>
        </is>
      </c>
      <c r="E8" s="3" t="inlineStr">
        <is>
          <t>Utrecht</t>
        </is>
      </c>
      <c r="F8" s="29" t="n">
        <v>0.3333333333333333</v>
      </c>
      <c r="G8" s="29" t="n">
        <v>0.6875</v>
      </c>
      <c r="H8" s="3" t="n">
        <v>30</v>
      </c>
      <c r="I8" s="30">
        <f>(G8-F8)*24-H8/60</f>
        <v/>
      </c>
      <c r="J8" s="30">
        <f>IFERROR(VLOOKUP(C8,Medewerkers!A:D,4,FALSE),0)</f>
        <v/>
      </c>
      <c r="K8" s="30">
        <f>IF(I8&gt;J8,I8-J8,0)</f>
        <v/>
      </c>
      <c r="L8" s="3">
        <f>IFERROR(IF(VLOOKUP(C8,Medewerkers!A:E,5,FALSE)="Ja","Ja","Nee"),"Onbekend")</f>
        <v/>
      </c>
      <c r="M8" s="6" t="inlineStr">
        <is>
          <t>-</t>
        </is>
      </c>
    </row>
    <row r="9">
      <c r="A9" s="31" t="n">
        <v>46060</v>
      </c>
      <c r="B9" s="8" t="inlineStr">
        <is>
          <t>Zaterdag</t>
        </is>
      </c>
      <c r="C9" s="8" t="inlineStr">
        <is>
          <t>Thijs</t>
        </is>
      </c>
      <c r="D9" s="8" t="inlineStr">
        <is>
          <t>Magazijnmedewerker</t>
        </is>
      </c>
      <c r="E9" s="8" t="inlineStr">
        <is>
          <t>Eindhoven</t>
        </is>
      </c>
      <c r="F9" s="32" t="n">
        <v>0.375</v>
      </c>
      <c r="G9" s="32" t="n">
        <v>0.7083333333333334</v>
      </c>
      <c r="H9" s="8" t="n">
        <v>30</v>
      </c>
      <c r="I9" s="33">
        <f>(G9-F9)*24-H9/60</f>
        <v/>
      </c>
      <c r="J9" s="33">
        <f>IFERROR(VLOOKUP(C9,Medewerkers!A:D,4,FALSE),0)</f>
        <v/>
      </c>
      <c r="K9" s="33">
        <f>IF(I9&gt;J9,I9-J9,0)</f>
        <v/>
      </c>
      <c r="L9" s="8">
        <f>IFERROR(IF(VLOOKUP(C9,Medewerkers!A:E,5,FALSE)="Ja","Ja","Nee"),"Onbekend")</f>
        <v/>
      </c>
      <c r="M9" s="6" t="inlineStr">
        <is>
          <t>Weekenddienst</t>
        </is>
      </c>
    </row>
    <row r="10">
      <c r="A10" s="28" t="n">
        <v>46061</v>
      </c>
      <c r="B10" s="3" t="inlineStr">
        <is>
          <t>Zondag</t>
        </is>
      </c>
      <c r="C10" s="3" t="inlineStr">
        <is>
          <t>Lieke</t>
        </is>
      </c>
      <c r="D10" s="3" t="inlineStr">
        <is>
          <t>Barista</t>
        </is>
      </c>
      <c r="E10" s="3" t="inlineStr">
        <is>
          <t>Amsterdam</t>
        </is>
      </c>
      <c r="F10" s="29" t="n">
        <v>0.4583333333333333</v>
      </c>
      <c r="G10" s="29" t="n">
        <v>0.7916666666666666</v>
      </c>
      <c r="H10" s="3" t="n">
        <v>45</v>
      </c>
      <c r="I10" s="30">
        <f>(G10-F10)*24-H10/60</f>
        <v/>
      </c>
      <c r="J10" s="30">
        <f>IFERROR(VLOOKUP(C10,Medewerkers!A:D,4,FALSE),0)</f>
        <v/>
      </c>
      <c r="K10" s="30">
        <f>IF(I10&gt;J10,I10-J10,0)</f>
        <v/>
      </c>
      <c r="L10" s="3">
        <f>IFERROR(IF(VLOOKUP(C10,Medewerkers!A:E,5,FALSE)="Ja","Ja","Nee"),"Onbekend")</f>
        <v/>
      </c>
      <c r="M10" s="6" t="inlineStr">
        <is>
          <t>Zondagdienst</t>
        </is>
      </c>
    </row>
  </sheetData>
  <conditionalFormatting sqref="K2:K10">
    <cfRule type="expression" priority="1" dxfId="0" stopIfTrue="1">
      <formula>K2&gt;0</formula>
    </cfRule>
  </conditionalFormatting>
  <conditionalFormatting sqref="L2:L10">
    <cfRule type="expression" priority="2" dxfId="1" stopIfTrue="1">
      <formula>$L2="Nee"</formula>
    </cfRule>
  </conditionalFormatting>
  <conditionalFormatting sqref="I2:I10">
    <cfRule type="expression" priority="3" dxfId="2" stopIfTrue="1">
      <formula>$I2&gt;$J2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1" t="inlineStr">
        <is>
          <t>Rooster Dashboard - Weekoverzicht</t>
        </is>
      </c>
    </row>
    <row r="2"/>
    <row r="3">
      <c r="A3" s="12" t="inlineStr">
        <is>
          <t>Kerncijfers</t>
        </is>
      </c>
      <c r="B3" s="27" t="n"/>
    </row>
    <row r="4">
      <c r="A4" s="13" t="inlineStr">
        <is>
          <t>Totaal geplande uren</t>
        </is>
      </c>
      <c r="B4" s="34">
        <f>SUM(Rooster!I2:I100)</f>
        <v/>
      </c>
    </row>
    <row r="5">
      <c r="A5" s="13" t="inlineStr">
        <is>
          <t>Totaal overuren</t>
        </is>
      </c>
      <c r="B5" s="34">
        <f>SUM(Rooster!K2:K100)</f>
        <v/>
      </c>
    </row>
    <row r="6">
      <c r="A6" s="13" t="inlineStr">
        <is>
          <t>Aantal ingeplande diensten</t>
        </is>
      </c>
      <c r="B6" s="15">
        <f>COUNTIF(Rooster!A2:A100,"&gt;0")</f>
        <v/>
      </c>
    </row>
    <row r="7">
      <c r="A7" s="13" t="inlineStr">
        <is>
          <t>Aantal unieke medewerkers</t>
        </is>
      </c>
      <c r="B7" s="15">
        <f>SUMPRODUCT((Rooster!C2:C100&lt;&gt;"")/COUNTIF(Rooster!C2:C100,Rooster!C2:C100&amp;""))</f>
        <v/>
      </c>
    </row>
    <row r="8">
      <c r="A8" s="13" t="inlineStr">
        <is>
          <t>Aantal niet-beschikbare diensten</t>
        </is>
      </c>
      <c r="B8" s="15">
        <f>COUNTIF(Rooster!L2:L100,"Nee")</f>
        <v/>
      </c>
    </row>
    <row r="9">
      <c r="A9" s="13" t="inlineStr">
        <is>
          <t>Gemiddelde geplande uren per dienst</t>
        </is>
      </c>
      <c r="B9" s="34">
        <f>IFERROR(AVERAGE(Rooster!I2:I100),0)</f>
        <v/>
      </c>
    </row>
    <row r="10"/>
    <row r="11"/>
    <row r="12">
      <c r="A12" s="12" t="inlineStr">
        <is>
          <t>Uren per medewerker</t>
        </is>
      </c>
      <c r="B12" s="27" t="n"/>
      <c r="D12" s="16" t="inlineStr">
        <is>
          <t>Uren per dag</t>
        </is>
      </c>
    </row>
    <row r="13">
      <c r="A13" s="1" t="inlineStr">
        <is>
          <t>Medewerker</t>
        </is>
      </c>
      <c r="B13" s="1" t="inlineStr">
        <is>
          <t>Geplande uren</t>
        </is>
      </c>
      <c r="D13" s="1" t="inlineStr">
        <is>
          <t>Dag</t>
        </is>
      </c>
      <c r="E13" s="1" t="inlineStr">
        <is>
          <t>Uren</t>
        </is>
      </c>
    </row>
    <row r="14">
      <c r="A14" s="13" t="inlineStr">
        <is>
          <t>Sanne</t>
        </is>
      </c>
      <c r="B14" s="35">
        <f>SUMIF(Rooster!$C:$C,A14,Rooster!$I:$I)</f>
        <v/>
      </c>
      <c r="D14" s="13" t="inlineStr">
        <is>
          <t>Maandag</t>
        </is>
      </c>
      <c r="E14" s="35">
        <f>SUMIF(Rooster!$B:$B,D14,Rooster!$I:$I)</f>
        <v/>
      </c>
    </row>
    <row r="15">
      <c r="A15" s="8" t="inlineStr">
        <is>
          <t>Daan</t>
        </is>
      </c>
      <c r="B15" s="33">
        <f>SUMIF(Rooster!$C:$C,A15,Rooster!$I:$I)</f>
        <v/>
      </c>
      <c r="D15" s="8" t="inlineStr">
        <is>
          <t>Dinsdag</t>
        </is>
      </c>
      <c r="E15" s="33">
        <f>SUMIF(Rooster!$B:$B,D15,Rooster!$I:$I)</f>
        <v/>
      </c>
    </row>
    <row r="16">
      <c r="A16" s="13" t="inlineStr">
        <is>
          <t>Emma</t>
        </is>
      </c>
      <c r="B16" s="35">
        <f>SUMIF(Rooster!$C:$C,A16,Rooster!$I:$I)</f>
        <v/>
      </c>
      <c r="D16" s="13" t="inlineStr">
        <is>
          <t>Woensdag</t>
        </is>
      </c>
      <c r="E16" s="35">
        <f>SUMIF(Rooster!$B:$B,D16,Rooster!$I:$I)</f>
        <v/>
      </c>
    </row>
    <row r="17">
      <c r="A17" s="8" t="inlineStr">
        <is>
          <t>Lars</t>
        </is>
      </c>
      <c r="B17" s="33">
        <f>SUMIF(Rooster!$C:$C,A17,Rooster!$I:$I)</f>
        <v/>
      </c>
      <c r="D17" s="8" t="inlineStr">
        <is>
          <t>Donderdag</t>
        </is>
      </c>
      <c r="E17" s="33">
        <f>SUMIF(Rooster!$B:$B,D17,Rooster!$I:$I)</f>
        <v/>
      </c>
    </row>
    <row r="18">
      <c r="A18" s="13" t="inlineStr">
        <is>
          <t>Sophie</t>
        </is>
      </c>
      <c r="B18" s="35">
        <f>SUMIF(Rooster!$C:$C,A18,Rooster!$I:$I)</f>
        <v/>
      </c>
      <c r="D18" s="13" t="inlineStr">
        <is>
          <t>Vrijdag</t>
        </is>
      </c>
      <c r="E18" s="35">
        <f>SUMIF(Rooster!$B:$B,D18,Rooster!$I:$I)</f>
        <v/>
      </c>
    </row>
    <row r="19">
      <c r="A19" s="8" t="inlineStr">
        <is>
          <t>Bram</t>
        </is>
      </c>
      <c r="B19" s="33">
        <f>SUMIF(Rooster!$C:$C,A19,Rooster!$I:$I)</f>
        <v/>
      </c>
      <c r="D19" s="8" t="inlineStr">
        <is>
          <t>Zaterdag</t>
        </is>
      </c>
      <c r="E19" s="33">
        <f>SUMIF(Rooster!$B:$B,D19,Rooster!$I:$I)</f>
        <v/>
      </c>
    </row>
    <row r="20">
      <c r="A20" s="13" t="inlineStr">
        <is>
          <t>Julia</t>
        </is>
      </c>
      <c r="B20" s="35">
        <f>SUMIF(Rooster!$C:$C,A20,Rooster!$I:$I)</f>
        <v/>
      </c>
      <c r="D20" s="13" t="inlineStr">
        <is>
          <t>Zondag</t>
        </is>
      </c>
      <c r="E20" s="35">
        <f>SUMIF(Rooster!$B:$B,D20,Rooster!$I:$I)</f>
        <v/>
      </c>
    </row>
    <row r="21">
      <c r="A21" s="8" t="inlineStr">
        <is>
          <t>Thijs</t>
        </is>
      </c>
      <c r="B21" s="33">
        <f>SUMIF(Rooster!$C:$C,A21,Rooster!$I:$I)</f>
        <v/>
      </c>
    </row>
    <row r="22">
      <c r="A22" s="13" t="inlineStr">
        <is>
          <t>Lieke</t>
        </is>
      </c>
      <c r="B22" s="35">
        <f>SUMIF(Rooster!$C:$C,A22,Rooster!$I:$I)</f>
        <v/>
      </c>
    </row>
    <row r="23">
      <c r="A23" s="12" t="inlineStr">
        <is>
          <t>Diensten per locatie</t>
        </is>
      </c>
      <c r="B23" s="27" t="n"/>
    </row>
    <row r="24">
      <c r="A24" s="1" t="inlineStr">
        <is>
          <t>Locatie</t>
        </is>
      </c>
      <c r="B24" s="1" t="inlineStr">
        <is>
          <t>Aantal diensten</t>
        </is>
      </c>
    </row>
    <row r="25">
      <c r="A25" s="13" t="inlineStr">
        <is>
          <t>Amsterdam</t>
        </is>
      </c>
      <c r="B25" s="13">
        <f>COUNTIF(Rooster!$E:$E,A25)</f>
        <v/>
      </c>
    </row>
    <row r="26">
      <c r="A26" s="8" t="inlineStr">
        <is>
          <t>Rotterdam</t>
        </is>
      </c>
      <c r="B26" s="8">
        <f>COUNTIF(Rooster!$E:$E,A26)</f>
        <v/>
      </c>
    </row>
    <row r="27">
      <c r="A27" s="13" t="inlineStr">
        <is>
          <t>Utrecht</t>
        </is>
      </c>
      <c r="B27" s="13">
        <f>COUNTIF(Rooster!$E:$E,A27)</f>
        <v/>
      </c>
    </row>
    <row r="28">
      <c r="A28" s="8" t="inlineStr">
        <is>
          <t>Eindhoven</t>
        </is>
      </c>
      <c r="B28" s="8">
        <f>COUNTIF(Rooster!$E:$E,A28)</f>
        <v/>
      </c>
    </row>
  </sheetData>
  <mergeCells count="5">
    <mergeCell ref="A1:F1"/>
    <mergeCell ref="A3:B3"/>
    <mergeCell ref="A12:B12"/>
    <mergeCell ref="D12:E12"/>
    <mergeCell ref="A23:B2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6" customWidth="1" min="4" max="4"/>
    <col width="22" customWidth="1" min="5" max="5"/>
    <col width="16" customWidth="1" min="6" max="6"/>
    <col width="22" customWidth="1" min="7" max="7"/>
  </cols>
  <sheetData>
    <row r="1" ht="30" customHeight="1">
      <c r="A1" s="18" t="inlineStr">
        <is>
          <t>Medewerker</t>
        </is>
      </c>
      <c r="B1" s="18" t="inlineStr">
        <is>
          <t>Functie</t>
        </is>
      </c>
      <c r="C1" s="18" t="inlineStr">
        <is>
          <t>Contracttype</t>
        </is>
      </c>
      <c r="D1" s="18" t="inlineStr">
        <is>
          <t>Contracturen per week</t>
        </is>
      </c>
      <c r="E1" s="18" t="inlineStr">
        <is>
          <t>Beschikbaar op doordeweekse dagen?</t>
        </is>
      </c>
      <c r="F1" s="18" t="inlineStr">
        <is>
          <t>Salarisklasse per uur</t>
        </is>
      </c>
      <c r="G1" s="18" t="inlineStr">
        <is>
          <t>Opmerking</t>
        </is>
      </c>
    </row>
    <row r="2">
      <c r="A2" s="13" t="inlineStr">
        <is>
          <t>Sanne</t>
        </is>
      </c>
      <c r="B2" s="13" t="inlineStr">
        <is>
          <t>Barista</t>
        </is>
      </c>
      <c r="C2" s="13" t="inlineStr">
        <is>
          <t>Parttime</t>
        </is>
      </c>
      <c r="D2" s="36" t="n">
        <v>24</v>
      </c>
      <c r="E2" s="13" t="inlineStr">
        <is>
          <t>Ja</t>
        </is>
      </c>
      <c r="F2" s="37" t="n">
        <v>13.5</v>
      </c>
      <c r="G2" s="13" t="inlineStr">
        <is>
          <t>-</t>
        </is>
      </c>
    </row>
    <row r="3">
      <c r="A3" s="8" t="inlineStr">
        <is>
          <t>Daan</t>
        </is>
      </c>
      <c r="B3" s="8" t="inlineStr">
        <is>
          <t>Winkelmedewerker</t>
        </is>
      </c>
      <c r="C3" s="8" t="inlineStr">
        <is>
          <t>Fulltime</t>
        </is>
      </c>
      <c r="D3" s="38" t="n">
        <v>32</v>
      </c>
      <c r="E3" s="8" t="inlineStr">
        <is>
          <t>Ja</t>
        </is>
      </c>
      <c r="F3" s="39" t="n">
        <v>14.25</v>
      </c>
      <c r="G3" s="8" t="inlineStr">
        <is>
          <t>-</t>
        </is>
      </c>
    </row>
    <row r="4">
      <c r="A4" s="13" t="inlineStr">
        <is>
          <t>Emma</t>
        </is>
      </c>
      <c r="B4" s="13" t="inlineStr">
        <is>
          <t>Teamleider</t>
        </is>
      </c>
      <c r="C4" s="13" t="inlineStr">
        <is>
          <t>Fulltime</t>
        </is>
      </c>
      <c r="D4" s="36" t="n">
        <v>32</v>
      </c>
      <c r="E4" s="13" t="inlineStr">
        <is>
          <t>Ja</t>
        </is>
      </c>
      <c r="F4" s="37" t="n">
        <v>18.75</v>
      </c>
      <c r="G4" s="13" t="inlineStr">
        <is>
          <t>Senior teamlid</t>
        </is>
      </c>
    </row>
    <row r="5">
      <c r="A5" s="8" t="inlineStr">
        <is>
          <t>Lars</t>
        </is>
      </c>
      <c r="B5" s="8" t="inlineStr">
        <is>
          <t>Magazijnmedewerker</t>
        </is>
      </c>
      <c r="C5" s="8" t="inlineStr">
        <is>
          <t>Oproepkracht</t>
        </is>
      </c>
      <c r="D5" s="38" t="n">
        <v>12</v>
      </c>
      <c r="E5" s="8" t="inlineStr">
        <is>
          <t>Nee</t>
        </is>
      </c>
      <c r="F5" s="39" t="n">
        <v>15</v>
      </c>
      <c r="G5" s="8" t="inlineStr">
        <is>
          <t>Weekend beschikbaar</t>
        </is>
      </c>
    </row>
    <row r="6">
      <c r="A6" s="13" t="inlineStr">
        <is>
          <t>Sophie</t>
        </is>
      </c>
      <c r="B6" s="13" t="inlineStr">
        <is>
          <t>Barista</t>
        </is>
      </c>
      <c r="C6" s="13" t="inlineStr">
        <is>
          <t>Parttime</t>
        </is>
      </c>
      <c r="D6" s="36" t="n">
        <v>20</v>
      </c>
      <c r="E6" s="13" t="inlineStr">
        <is>
          <t>Ja</t>
        </is>
      </c>
      <c r="F6" s="37" t="n">
        <v>13.5</v>
      </c>
      <c r="G6" s="13" t="inlineStr">
        <is>
          <t>-</t>
        </is>
      </c>
    </row>
    <row r="7">
      <c r="A7" s="8" t="inlineStr">
        <is>
          <t>Bram</t>
        </is>
      </c>
      <c r="B7" s="8" t="inlineStr">
        <is>
          <t>Winkelmedewerker</t>
        </is>
      </c>
      <c r="C7" s="8" t="inlineStr">
        <is>
          <t>Parttime</t>
        </is>
      </c>
      <c r="D7" s="38" t="n">
        <v>16</v>
      </c>
      <c r="E7" s="8" t="inlineStr">
        <is>
          <t>Ja</t>
        </is>
      </c>
      <c r="F7" s="39" t="n">
        <v>14.25</v>
      </c>
      <c r="G7" s="8" t="inlineStr">
        <is>
          <t>-</t>
        </is>
      </c>
    </row>
    <row r="8">
      <c r="A8" s="13" t="inlineStr">
        <is>
          <t>Julia</t>
        </is>
      </c>
      <c r="B8" s="13" t="inlineStr">
        <is>
          <t>Teamleider</t>
        </is>
      </c>
      <c r="C8" s="13" t="inlineStr">
        <is>
          <t>Fulltime</t>
        </is>
      </c>
      <c r="D8" s="36" t="n">
        <v>32</v>
      </c>
      <c r="E8" s="13" t="inlineStr">
        <is>
          <t>Ja</t>
        </is>
      </c>
      <c r="F8" s="37" t="n">
        <v>18.75</v>
      </c>
      <c r="G8" s="13" t="inlineStr">
        <is>
          <t>-</t>
        </is>
      </c>
    </row>
    <row r="9">
      <c r="A9" s="8" t="inlineStr">
        <is>
          <t>Thijs</t>
        </is>
      </c>
      <c r="B9" s="8" t="inlineStr">
        <is>
          <t>Magazijnmedewerker</t>
        </is>
      </c>
      <c r="C9" s="8" t="inlineStr">
        <is>
          <t>Oproepkracht</t>
        </is>
      </c>
      <c r="D9" s="38" t="n">
        <v>12</v>
      </c>
      <c r="E9" s="8" t="inlineStr">
        <is>
          <t>Nee</t>
        </is>
      </c>
      <c r="F9" s="39" t="n">
        <v>15</v>
      </c>
      <c r="G9" s="8" t="inlineStr">
        <is>
          <t>Alleen zaterdag</t>
        </is>
      </c>
    </row>
    <row r="10">
      <c r="A10" s="13" t="inlineStr">
        <is>
          <t>Lieke</t>
        </is>
      </c>
      <c r="B10" s="13" t="inlineStr">
        <is>
          <t>Barista</t>
        </is>
      </c>
      <c r="C10" s="13" t="inlineStr">
        <is>
          <t>Parttime</t>
        </is>
      </c>
      <c r="D10" s="36" t="n">
        <v>20</v>
      </c>
      <c r="E10" s="13" t="inlineStr">
        <is>
          <t>Nee</t>
        </is>
      </c>
      <c r="F10" s="37" t="n">
        <v>13.5</v>
      </c>
      <c r="G10" s="13" t="inlineStr">
        <is>
          <t>Zondag inzetbaar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55" customWidth="1" min="3" max="3"/>
    <col width="16" customWidth="1" min="4" max="4"/>
  </cols>
  <sheetData>
    <row r="1" ht="26" customHeight="1">
      <c r="A1" s="23" t="inlineStr">
        <is>
          <t>Instructies - Rooster Excel Sjabloon</t>
        </is>
      </c>
    </row>
    <row r="2"/>
    <row r="3">
      <c r="A3" s="1" t="inlineStr">
        <is>
          <t>Stap</t>
        </is>
      </c>
      <c r="B3" s="1" t="inlineStr">
        <is>
          <t>Sheet</t>
        </is>
      </c>
      <c r="C3" s="1" t="inlineStr">
        <is>
          <t>Uitleg</t>
        </is>
      </c>
    </row>
    <row r="4" ht="30" customHeight="1">
      <c r="A4" s="13" t="inlineStr">
        <is>
          <t>1</t>
        </is>
      </c>
      <c r="B4" s="13" t="inlineStr">
        <is>
          <t>Medewerkers</t>
        </is>
      </c>
      <c r="C4" s="24" t="inlineStr">
        <is>
          <t>Vul eerst deze sheet in met medewerkers, functies, contracturen en beschikbaarheid.</t>
        </is>
      </c>
    </row>
    <row r="5" ht="30" customHeight="1">
      <c r="A5" s="8" t="inlineStr">
        <is>
          <t>2</t>
        </is>
      </c>
      <c r="B5" s="8" t="inlineStr">
        <is>
          <t>Rooster</t>
        </is>
      </c>
      <c r="C5" s="25" t="inlineStr">
        <is>
          <t>Plan per dag en medewerker de dienst met starttijd, eindtijd en pauze. Uren worden automatisch berekend.</t>
        </is>
      </c>
    </row>
    <row r="6" ht="30" customHeight="1">
      <c r="A6" s="13" t="inlineStr">
        <is>
          <t>3</t>
        </is>
      </c>
      <c r="B6" s="13" t="inlineStr">
        <is>
          <t>Rooster</t>
        </is>
      </c>
      <c r="C6" s="24" t="inlineStr">
        <is>
          <t>Controleer kolom K (Overuren) en L (Beschikbaar?) - deze worden automatisch bijgewerkt via lookups.</t>
        </is>
      </c>
    </row>
    <row r="7" ht="30" customHeight="1">
      <c r="A7" s="8" t="inlineStr">
        <is>
          <t>4</t>
        </is>
      </c>
      <c r="B7" s="8" t="inlineStr">
        <is>
          <t>Samenvatting</t>
        </is>
      </c>
      <c r="C7" s="25" t="inlineStr">
        <is>
          <t>Controleer de kerncijfers en grafieken voor bezetting, overuren en verdeling per locatie.</t>
        </is>
      </c>
    </row>
    <row r="8" ht="30" customHeight="1">
      <c r="A8" s="13" t="inlineStr">
        <is>
          <t>5</t>
        </is>
      </c>
      <c r="B8" s="13" t="inlineStr">
        <is>
          <t>Alle sheets</t>
        </is>
      </c>
      <c r="C8" s="24" t="inlineStr">
        <is>
          <t>Lichtgeel gemarkeerde cellen zijn invoer. Rood gemarkeerde waarden vragen aandacht (overuren of niet-beschikbaar).</t>
        </is>
      </c>
    </row>
    <row r="9" ht="30" customHeight="1">
      <c r="A9" s="8" t="inlineStr">
        <is>
          <t>6</t>
        </is>
      </c>
      <c r="B9" s="8" t="inlineStr">
        <is>
          <t>Rooster</t>
        </is>
      </c>
      <c r="C9" s="25" t="inlineStr">
        <is>
          <t>Vul kolom M (Opmerking) vrij in voor bijzonderheden zoals ziekte, ruil of extra taken.</t>
        </is>
      </c>
    </row>
    <row r="10"/>
    <row r="11">
      <c r="A11" s="26" t="inlineStr">
        <is>
          <t>Legenda</t>
        </is>
      </c>
    </row>
    <row r="12">
      <c r="A12" s="6" t="inlineStr">
        <is>
          <t>Lichtgeel (#FFFBEB)</t>
        </is>
      </c>
      <c r="B12" s="8" t="inlineStr">
        <is>
          <t>Invoercel - hier vult u gegevens in</t>
        </is>
      </c>
      <c r="C12" s="27" t="n"/>
    </row>
    <row r="13">
      <c r="A13" s="6" t="inlineStr">
        <is>
          <t>Rood (#DC2626)</t>
        </is>
      </c>
      <c r="B13" s="8" t="inlineStr">
        <is>
          <t>Waarschuwing - overuren of niet-beschikbaar</t>
        </is>
      </c>
      <c r="C13" s="27" t="n"/>
    </row>
    <row r="14">
      <c r="A14" s="6" t="inlineStr">
        <is>
          <t>Groen (#22C55E)</t>
        </is>
      </c>
      <c r="B14" s="8" t="inlineStr">
        <is>
          <t>Positief - binnen contracturen of beschikbaar</t>
        </is>
      </c>
      <c r="C14" s="27" t="n"/>
    </row>
  </sheetData>
  <mergeCells count="4">
    <mergeCell ref="A1:D1"/>
    <mergeCell ref="B12:C12"/>
    <mergeCell ref="B13:C13"/>
    <mergeCell ref="B14:C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2026-07-02T14:50:25Z</dcterms:created>
  <dcterms:modified xmlns:dcterms="http://purl.org/dc/terms/" xmlns:xsi="http://www.w3.org/2001/XMLSchema-instance" xsi:type="dcterms:W3CDTF">2026-07-02T14:50:25Z</dcterms:modified>
</cp:coreProperties>
</file>