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lanning" sheetId="1" state="visible" r:id="rId1"/>
    <sheet xmlns:r="http://schemas.openxmlformats.org/officeDocument/2006/relationships" name="Medewerkers" sheetId="2" state="visible" r:id="rId2"/>
    <sheet xmlns:r="http://schemas.openxmlformats.org/officeDocument/2006/relationships" name="Samenvatting" sheetId="3" state="visible" r:id="rId3"/>
    <sheet xmlns:r="http://schemas.openxmlformats.org/officeDocument/2006/relationships" name="Instructies" sheetId="4" state="visible" r:id="rId4"/>
  </sheets>
  <definedNames/>
  <calcPr calcId="124519" fullCalcOnLoad="1"/>
</workbook>
</file>

<file path=xl/styles.xml><?xml version="1.0" encoding="utf-8"?>
<styleSheet xmlns="http://schemas.openxmlformats.org/spreadsheetml/2006/main">
  <numFmts count="4">
    <numFmt numFmtId="164" formatCode="DD-MM-JJJJ"/>
    <numFmt numFmtId="165" formatCode="hh:mm"/>
    <numFmt numFmtId="166" formatCode="0.0"/>
    <numFmt numFmtId="167" formatCode="&quot;€&quot; #.##0,00"/>
  </numFmts>
  <fonts count="6">
    <font>
      <name val="Calibri"/>
      <family val="2"/>
      <color theme="1"/>
      <sz val="11"/>
      <scheme val="minor"/>
    </font>
    <font>
      <name val="Calibri"/>
      <b val="1"/>
      <color rgb="001E293B"/>
      <sz val="16"/>
    </font>
    <font>
      <name val="Calibri"/>
      <b val="1"/>
      <color rgb="00FFFFFF"/>
      <sz val="11"/>
    </font>
    <font>
      <name val="Calibri"/>
      <sz val="10.5"/>
    </font>
    <font>
      <b val="1"/>
    </font>
    <font>
      <b val="1"/>
      <color rgb="001E293B"/>
      <sz val="11"/>
    </font>
  </fonts>
  <fills count="7">
    <fill>
      <patternFill/>
    </fill>
    <fill>
      <patternFill patternType="gray125"/>
    </fill>
    <fill>
      <patternFill patternType="solid">
        <fgColor rgb="001E293B"/>
      </patternFill>
    </fill>
    <fill>
      <patternFill patternType="solid">
        <fgColor rgb="00FFFBEB"/>
      </patternFill>
    </fill>
    <fill>
      <patternFill patternType="solid">
        <fgColor rgb="00F8FAFC"/>
      </patternFill>
    </fill>
    <fill>
      <patternFill patternType="solid">
        <fgColor rgb="00FFFFFF"/>
      </patternFill>
    </fill>
    <fill>
      <patternFill patternType="solid">
        <fgColor rgb="00C8102E"/>
      </patternFill>
    </fill>
  </fills>
  <borders count="11">
    <border>
      <left/>
      <right/>
      <top/>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top style="thin">
        <color rgb="00D1D5DB"/>
      </top>
      <bottom style="thin">
        <color rgb="00D1D5DB"/>
      </bottom>
      <diagonal/>
    </border>
    <border>
      <left/>
      <right style="thin">
        <color rgb="00D1D5DB"/>
      </right>
      <top style="thin">
        <color rgb="00D1D5DB"/>
      </top>
      <bottom style="thin">
        <color rgb="00D1D5DB"/>
      </bottom>
      <diagonal/>
    </border>
    <border>
      <left style="thin">
        <color rgb="00D1D5DB"/>
      </left>
      <right/>
      <top/>
      <bottom/>
      <diagonal/>
    </border>
    <border>
      <left/>
      <right style="thin">
        <color rgb="00D1D5DB"/>
      </right>
      <top/>
      <bottom/>
      <diagonal/>
    </border>
    <border>
      <left style="thin">
        <color rgb="00D1D5DB"/>
      </left>
      <right/>
      <top/>
      <bottom style="thin">
        <color rgb="00D1D5DB"/>
      </bottom>
      <diagonal/>
    </border>
    <border>
      <left/>
      <right/>
      <top/>
      <bottom style="thin">
        <color rgb="00D1D5DB"/>
      </bottom>
      <diagonal/>
    </border>
    <border>
      <left/>
      <right style="thin">
        <color rgb="00D1D5DB"/>
      </right>
      <top/>
      <bottom style="thin">
        <color rgb="00D1D5DB"/>
      </bottom>
      <diagonal/>
    </border>
  </borders>
  <cellStyleXfs count="1">
    <xf numFmtId="0" fontId="0" fillId="0" borderId="0"/>
  </cellStyleXfs>
  <cellXfs count="48">
    <xf numFmtId="0" fontId="0" fillId="0" borderId="0" pivotButton="0" quotePrefix="0" xfId="0"/>
    <xf numFmtId="0" fontId="1" fillId="0" borderId="0" applyAlignment="1" pivotButton="0" quotePrefix="0" xfId="0">
      <alignment horizontal="left" vertical="center"/>
    </xf>
    <xf numFmtId="0" fontId="2" fillId="2" borderId="1" applyAlignment="1" pivotButton="0" quotePrefix="0" xfId="0">
      <alignment horizontal="center" vertical="center"/>
    </xf>
    <xf numFmtId="164" fontId="3" fillId="4" borderId="1" applyAlignment="1" pivotButton="0" quotePrefix="0" xfId="0">
      <alignment horizontal="center" vertical="center"/>
    </xf>
    <xf numFmtId="0" fontId="3" fillId="4" borderId="1" applyAlignment="1" pivotButton="0" quotePrefix="0" xfId="0">
      <alignment horizontal="center" vertical="center"/>
    </xf>
    <xf numFmtId="165" fontId="3" fillId="3" borderId="1" applyAlignment="1" pivotButton="0" quotePrefix="0" xfId="0">
      <alignment horizontal="center" vertical="center"/>
    </xf>
    <xf numFmtId="166" fontId="3" fillId="4" borderId="1" applyAlignment="1" pivotButton="0" quotePrefix="0" xfId="0">
      <alignment horizontal="center" vertical="center"/>
    </xf>
    <xf numFmtId="0" fontId="3" fillId="4" borderId="1" applyAlignment="1" pivotButton="0" quotePrefix="0" xfId="0">
      <alignment horizontal="left" vertical="center"/>
    </xf>
    <xf numFmtId="164" fontId="3" fillId="5" borderId="1" applyAlignment="1" pivotButton="0" quotePrefix="0" xfId="0">
      <alignment horizontal="center" vertical="center"/>
    </xf>
    <xf numFmtId="0" fontId="3" fillId="5" borderId="1" applyAlignment="1" pivotButton="0" quotePrefix="0" xfId="0">
      <alignment horizontal="center" vertical="center"/>
    </xf>
    <xf numFmtId="166" fontId="3" fillId="5" borderId="1" applyAlignment="1" pivotButton="0" quotePrefix="0" xfId="0">
      <alignment horizontal="center" vertical="center"/>
    </xf>
    <xf numFmtId="0" fontId="3" fillId="5" borderId="1" applyAlignment="1" pivotButton="0" quotePrefix="0" xfId="0">
      <alignment horizontal="left" vertical="center"/>
    </xf>
    <xf numFmtId="0" fontId="4" fillId="0" borderId="0" pivotButton="0" quotePrefix="0" xfId="0"/>
    <xf numFmtId="166" fontId="4" fillId="0" borderId="0" pivotButton="0" quotePrefix="0" xfId="0"/>
    <xf numFmtId="166" fontId="0" fillId="0" borderId="0" pivotButton="0" quotePrefix="0" xfId="0"/>
    <xf numFmtId="0" fontId="1" fillId="0" borderId="0" pivotButton="0" quotePrefix="0" xfId="0"/>
    <xf numFmtId="0" fontId="3" fillId="3" borderId="1" applyAlignment="1" pivotButton="0" quotePrefix="0" xfId="0">
      <alignment horizontal="center" vertical="center"/>
    </xf>
    <xf numFmtId="164" fontId="3" fillId="3" borderId="1" applyAlignment="1" pivotButton="0" quotePrefix="0" xfId="0">
      <alignment horizontal="center" vertical="center"/>
    </xf>
    <xf numFmtId="167" fontId="3" fillId="3" borderId="1" applyAlignment="1" pivotButton="0" quotePrefix="0" xfId="0">
      <alignment horizontal="center" vertical="center"/>
    </xf>
    <xf numFmtId="9" fontId="3" fillId="4" borderId="1" applyAlignment="1" pivotButton="0" quotePrefix="0" xfId="0">
      <alignment horizontal="center" vertical="center"/>
    </xf>
    <xf numFmtId="9" fontId="3" fillId="5" borderId="1" applyAlignment="1" pivotButton="0" quotePrefix="0" xfId="0">
      <alignment horizontal="center" vertical="center"/>
    </xf>
    <xf numFmtId="0" fontId="2" fillId="6" borderId="0" applyAlignment="1" pivotButton="0" quotePrefix="0" xfId="0">
      <alignment horizontal="center" vertical="center"/>
    </xf>
    <xf numFmtId="0" fontId="3" fillId="4" borderId="1" pivotButton="0" quotePrefix="0" xfId="0"/>
    <xf numFmtId="166" fontId="0" fillId="4" borderId="1" applyAlignment="1" pivotButton="0" quotePrefix="0" xfId="0">
      <alignment horizontal="center" vertical="center"/>
    </xf>
    <xf numFmtId="0" fontId="3" fillId="5" borderId="1" pivotButton="0" quotePrefix="0" xfId="0"/>
    <xf numFmtId="0" fontId="0" fillId="5" borderId="1" applyAlignment="1" pivotButton="0" quotePrefix="0" xfId="0">
      <alignment horizontal="center" vertical="center"/>
    </xf>
    <xf numFmtId="0" fontId="0" fillId="4" borderId="1" applyAlignment="1" pivotButton="0" quotePrefix="0" xfId="0">
      <alignment horizontal="center" vertical="center"/>
    </xf>
    <xf numFmtId="9" fontId="0" fillId="5" borderId="1" applyAlignment="1" pivotButton="0" quotePrefix="0" xfId="0">
      <alignment horizontal="center" vertical="center"/>
    </xf>
    <xf numFmtId="0" fontId="1" fillId="0" borderId="1" pivotButton="0" quotePrefix="0" xfId="0"/>
    <xf numFmtId="0" fontId="5" fillId="0" borderId="1" pivotButton="0" quotePrefix="0" xfId="0"/>
    <xf numFmtId="0" fontId="3" fillId="0" borderId="1" applyAlignment="1" pivotButton="0" quotePrefix="0" xfId="0">
      <alignment horizontal="left" vertical="top" wrapText="1"/>
    </xf>
    <xf numFmtId="164" fontId="3" fillId="4" borderId="1" applyAlignment="1" pivotButton="0" quotePrefix="0" xfId="0">
      <alignment horizontal="center" vertical="center"/>
    </xf>
    <xf numFmtId="165" fontId="3" fillId="3" borderId="1" applyAlignment="1" pivotButton="0" quotePrefix="0" xfId="0">
      <alignment horizontal="center" vertical="center"/>
    </xf>
    <xf numFmtId="166" fontId="3" fillId="4" borderId="1" applyAlignment="1" pivotButton="0" quotePrefix="0" xfId="0">
      <alignment horizontal="center" vertical="center"/>
    </xf>
    <xf numFmtId="164" fontId="3" fillId="5" borderId="1" applyAlignment="1" pivotButton="0" quotePrefix="0" xfId="0">
      <alignment horizontal="center" vertical="center"/>
    </xf>
    <xf numFmtId="166" fontId="3" fillId="5" borderId="1" applyAlignment="1" pivotButton="0" quotePrefix="0" xfId="0">
      <alignment horizontal="center" vertical="center"/>
    </xf>
    <xf numFmtId="166" fontId="4" fillId="0" borderId="0" pivotButton="0" quotePrefix="0" xfId="0"/>
    <xf numFmtId="166" fontId="0" fillId="0" borderId="0" pivotButton="0" quotePrefix="0" xfId="0"/>
    <xf numFmtId="164" fontId="3" fillId="3" borderId="1" applyAlignment="1" pivotButton="0" quotePrefix="0" xfId="0">
      <alignment horizontal="center" vertical="center"/>
    </xf>
    <xf numFmtId="167" fontId="3" fillId="3" borderId="1" applyAlignment="1" pivotButton="0" quotePrefix="0" xfId="0">
      <alignment horizontal="center" vertical="center"/>
    </xf>
    <xf numFmtId="166" fontId="0" fillId="4" borderId="1" applyAlignment="1" pivotButton="0" quotePrefix="0" xfId="0">
      <alignment horizontal="center" vertical="center"/>
    </xf>
    <xf numFmtId="0" fontId="0" fillId="0" borderId="4" pivotButton="0" quotePrefix="0" xfId="0"/>
    <xf numFmtId="0" fontId="0" fillId="0" borderId="5" pivotButton="0" quotePrefix="0" xfId="0"/>
    <xf numFmtId="0" fontId="0" fillId="0" borderId="2" pivotButton="0" quotePrefix="0" xfId="0"/>
    <xf numFmtId="0" fontId="0" fillId="0" borderId="3" pivotButton="0" quotePrefix="0" xfId="0"/>
    <xf numFmtId="0" fontId="0" fillId="0" borderId="8" pivotButton="0" quotePrefix="0" xfId="0"/>
    <xf numFmtId="0" fontId="0" fillId="0" borderId="9" pivotButton="0" quotePrefix="0" xfId="0"/>
    <xf numFmtId="0" fontId="0" fillId="0" borderId="10" pivotButton="0" quotePrefix="0" xfId="0"/>
  </cellXfs>
  <cellStyles count="1">
    <cellStyle name="Normal" xfId="0" builtinId="0" hidden="0"/>
  </cellStyles>
  <dxfs count="3">
    <dxf>
      <font>
        <name val="Calibri"/>
        <b val="1"/>
        <color rgb="00DC2626"/>
        <sz val="10.5"/>
      </font>
      <fill>
        <patternFill patternType="solid">
          <fgColor rgb="00FCA5A5"/>
        </patternFill>
      </fill>
    </dxf>
    <dxf>
      <font>
        <name val="Calibri"/>
        <b val="1"/>
        <color rgb="0016A34A"/>
        <sz val="10.5"/>
      </font>
      <fill>
        <patternFill patternType="solid">
          <fgColor rgb="0086EFAC"/>
        </patternFill>
      </fill>
    </dxf>
    <dxf>
      <fill>
        <patternFill patternType="solid">
          <fgColor rgb="00FDE68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Geplande uren per medewerker</a:t>
            </a:r>
          </a:p>
        </rich>
      </tx>
    </title>
    <plotArea>
      <barChart>
        <barDir val="col"/>
        <grouping val="clustered"/>
        <ser>
          <idx val="0"/>
          <order val="0"/>
          <tx>
            <strRef>
              <f>'Samenvatting'!B13</f>
            </strRef>
          </tx>
          <spPr>
            <a:solidFill xmlns:a="http://schemas.openxmlformats.org/drawingml/2006/main">
              <a:srgbClr val="0F766E"/>
            </a:solidFill>
            <a:ln xmlns:a="http://schemas.openxmlformats.org/drawingml/2006/main">
              <a:prstDash val="solid"/>
            </a:ln>
          </spPr>
          <cat>
            <numRef>
              <f>'Samenvatting'!$A$14:$A$23</f>
            </numRef>
          </cat>
          <val>
            <numRef>
              <f>'Samenvatting'!$B$14:$B$23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Medewerker</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Uren</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Geplande uren per week</a:t>
            </a:r>
          </a:p>
        </rich>
      </tx>
    </title>
    <plotArea>
      <lineChart>
        <grouping val="standard"/>
        <ser>
          <idx val="0"/>
          <order val="0"/>
          <tx>
            <strRef>
              <f>'Samenvatting'!K13</f>
            </strRef>
          </tx>
          <spPr>
            <a:ln xmlns:a="http://schemas.openxmlformats.org/drawingml/2006/main" w="20000">
              <a:solidFill>
                <a:srgbClr val="C8102E"/>
              </a:solidFill>
              <a:prstDash val="solid"/>
            </a:ln>
          </spPr>
          <marker>
            <symbol val="none"/>
            <spPr>
              <a:ln xmlns:a="http://schemas.openxmlformats.org/drawingml/2006/main">
                <a:prstDash val="solid"/>
              </a:ln>
            </spPr>
          </marker>
          <cat>
            <numRef>
              <f>'Samenvatting'!$J$14:$J$15</f>
            </numRef>
          </cat>
          <val>
            <numRef>
              <f>'Samenvatting'!$K$14:$K$15</f>
            </numRef>
          </val>
        </ser>
        <axId val="10"/>
        <axId val="100"/>
      </lineChart>
      <catAx>
        <axId val="10"/>
        <scaling>
          <orientation val="minMax"/>
        </scaling>
        <axPos val="l"/>
        <title>
          <tx>
            <rich>
              <a:bodyPr xmlns:a="http://schemas.openxmlformats.org/drawingml/2006/main"/>
              <a:p xmlns:a="http://schemas.openxmlformats.org/drawingml/2006/main">
                <a:pPr>
                  <a:defRPr/>
                </a:pPr>
                <a:r>
                  <a:t>Weeknummer</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Uren</a:t>
                </a:r>
              </a:p>
            </rich>
          </tx>
        </title>
        <majorTickMark val="none"/>
        <minorTickMark val="none"/>
        <crossAx val="10"/>
      </valAx>
    </plotArea>
    <legend>
      <legendPos val="r"/>
    </legend>
    <plotVisOnly val="1"/>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pPr>
              <a:defRPr/>
            </a:pPr>
            <a:r>
              <a:t>Verdeling uren per project</a:t>
            </a:r>
          </a:p>
        </rich>
      </tx>
    </title>
    <plotArea>
      <pieChart>
        <varyColors val="1"/>
        <ser>
          <idx val="0"/>
          <order val="0"/>
          <tx>
            <strRef>
              <f>'Samenvatting'!H13</f>
            </strRef>
          </tx>
          <spPr>
            <a:ln xmlns:a="http://schemas.openxmlformats.org/drawingml/2006/main">
              <a:prstDash val="solid"/>
            </a:ln>
          </spPr>
          <cat>
            <numRef>
              <f>'Samenvatting'!$G$14:$G$16</f>
            </numRef>
          </cat>
          <val>
            <numRef>
              <f>'Samenvatting'!$H$14:$H$16</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0</col>
      <colOff>0</colOff>
      <row>16</row>
      <rowOff>0</rowOff>
    </from>
    <ext cx="576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9</col>
      <colOff>0</colOff>
      <row>16</row>
      <rowOff>0</rowOff>
    </from>
    <ext cx="5760000" cy="324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0</col>
      <colOff>0</colOff>
      <row>33</row>
      <rowOff>0</rowOff>
    </from>
    <ext cx="5760000" cy="324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L15"/>
  <sheetViews>
    <sheetView workbookViewId="0">
      <pane ySplit="2" topLeftCell="A3" activePane="bottomLeft" state="frozen"/>
      <selection pane="bottomLeft" activeCell="A1" sqref="A1"/>
    </sheetView>
  </sheetViews>
  <sheetFormatPr baseColWidth="8" defaultRowHeight="15"/>
  <cols>
    <col width="12" customWidth="1" min="1" max="1"/>
    <col width="12" customWidth="1" min="2" max="2"/>
    <col width="18" customWidth="1" min="3" max="3"/>
    <col width="14" customWidth="1" min="4" max="4"/>
    <col width="13" customWidth="1" min="5" max="5"/>
    <col width="20" customWidth="1" min="6" max="6"/>
    <col width="11" customWidth="1" min="7" max="7"/>
    <col width="11" customWidth="1" min="8" max="8"/>
    <col width="12" customWidth="1" min="9" max="9"/>
    <col width="15" customWidth="1" min="10" max="10"/>
    <col width="14" customWidth="1" min="11" max="11"/>
    <col width="26" customWidth="1" min="12" max="12"/>
  </cols>
  <sheetData>
    <row r="1" ht="26" customHeight="1">
      <c r="A1" s="1" t="inlineStr">
        <is>
          <t>Strokenplanning 2026 - Overzicht Ploegen en Diensten</t>
        </is>
      </c>
    </row>
    <row r="2">
      <c r="A2" s="2" t="inlineStr">
        <is>
          <t>Datum</t>
        </is>
      </c>
      <c r="B2" s="2" t="inlineStr">
        <is>
          <t>Weeknummer</t>
        </is>
      </c>
      <c r="C2" s="2" t="inlineStr">
        <is>
          <t>Medewerker</t>
        </is>
      </c>
      <c r="D2" s="2" t="inlineStr">
        <is>
          <t>Functie</t>
        </is>
      </c>
      <c r="E2" s="2" t="inlineStr">
        <is>
          <t>Locatie</t>
        </is>
      </c>
      <c r="F2" s="2" t="inlineStr">
        <is>
          <t>Project</t>
        </is>
      </c>
      <c r="G2" s="2" t="inlineStr">
        <is>
          <t>Starttijd</t>
        </is>
      </c>
      <c r="H2" s="2" t="inlineStr">
        <is>
          <t>Eindtijd</t>
        </is>
      </c>
      <c r="I2" s="2" t="inlineStr">
        <is>
          <t>Aantal uren</t>
        </is>
      </c>
      <c r="J2" s="2" t="inlineStr">
        <is>
          <t>Geplande strook</t>
        </is>
      </c>
      <c r="K2" s="2" t="inlineStr">
        <is>
          <t>Status</t>
        </is>
      </c>
      <c r="L2" s="2" t="inlineStr">
        <is>
          <t>Opmerkingen</t>
        </is>
      </c>
    </row>
    <row r="3">
      <c r="A3" s="31" t="n">
        <v>46209</v>
      </c>
      <c r="B3" s="4">
        <f>WEEKNUM(A3,21)</f>
        <v/>
      </c>
      <c r="C3" s="4" t="inlineStr">
        <is>
          <t>Sanne de Vries</t>
        </is>
      </c>
      <c r="D3" s="4" t="inlineStr">
        <is>
          <t>Voorman</t>
        </is>
      </c>
      <c r="E3" s="4" t="inlineStr">
        <is>
          <t>Amsterdam</t>
        </is>
      </c>
      <c r="F3" s="4" t="inlineStr">
        <is>
          <t>Nieuwbouw A</t>
        </is>
      </c>
      <c r="G3" s="32" t="n">
        <v>0.2916666666666667</v>
      </c>
      <c r="H3" s="32" t="n">
        <v>0.6458333333333334</v>
      </c>
      <c r="I3" s="33">
        <f>IF(OR(G3="",H3=""),0,(H3-G3)*24)</f>
        <v/>
      </c>
      <c r="J3" s="4">
        <f>IF(G3="","-",IF(G3&lt;TIME(12,0,0),"Ochtend",IF(G3&lt;TIME(17,0,0),"Middag","Avond")))</f>
        <v/>
      </c>
      <c r="K3" s="4">
        <f>IF(I3=0,"Niet gepland",IF(I3&lt;8,"Onderbezet","OK"))</f>
        <v/>
      </c>
      <c r="L3" s="7" t="inlineStr"/>
    </row>
    <row r="4">
      <c r="A4" s="34" t="n">
        <v>46209</v>
      </c>
      <c r="B4" s="9">
        <f>WEEKNUM(A4,21)</f>
        <v/>
      </c>
      <c r="C4" s="9" t="inlineStr">
        <is>
          <t>Daan Jansen</t>
        </is>
      </c>
      <c r="D4" s="9" t="inlineStr">
        <is>
          <t>Monteur</t>
        </is>
      </c>
      <c r="E4" s="9" t="inlineStr">
        <is>
          <t>Rotterdam</t>
        </is>
      </c>
      <c r="F4" s="9" t="inlineStr">
        <is>
          <t>Onderhoud Q2</t>
        </is>
      </c>
      <c r="G4" s="32" t="n">
        <v>0.3333333333333333</v>
      </c>
      <c r="H4" s="32" t="n">
        <v>0.5</v>
      </c>
      <c r="I4" s="35">
        <f>IF(OR(G4="",H4=""),0,(H4-G4)*24)</f>
        <v/>
      </c>
      <c r="J4" s="9">
        <f>IF(G4="","-",IF(G4&lt;TIME(12,0,0),"Ochtend",IF(G4&lt;TIME(17,0,0),"Middag","Avond")))</f>
        <v/>
      </c>
      <c r="K4" s="9">
        <f>IF(I4=0,"Niet gepland",IF(I4&lt;8,"Onderbezet","OK"))</f>
        <v/>
      </c>
      <c r="L4" s="11" t="inlineStr"/>
    </row>
    <row r="5">
      <c r="A5" s="31" t="n">
        <v>46210</v>
      </c>
      <c r="B5" s="4">
        <f>WEEKNUM(A5,21)</f>
        <v/>
      </c>
      <c r="C5" s="4" t="inlineStr">
        <is>
          <t>Emma Bakker</t>
        </is>
      </c>
      <c r="D5" s="4" t="inlineStr">
        <is>
          <t>Uitvoerder</t>
        </is>
      </c>
      <c r="E5" s="4" t="inlineStr">
        <is>
          <t>Utrecht</t>
        </is>
      </c>
      <c r="F5" s="4" t="inlineStr">
        <is>
          <t>Herinrichting vestiging</t>
        </is>
      </c>
      <c r="G5" s="32" t="n">
        <v>0.375</v>
      </c>
      <c r="H5" s="32" t="n">
        <v>0.7083333333333334</v>
      </c>
      <c r="I5" s="33">
        <f>IF(OR(G5="",H5=""),0,(H5-G5)*24)</f>
        <v/>
      </c>
      <c r="J5" s="4">
        <f>IF(G5="","-",IF(G5&lt;TIME(12,0,0),"Ochtend",IF(G5&lt;TIME(17,0,0),"Middag","Avond")))</f>
        <v/>
      </c>
      <c r="K5" s="4">
        <f>IF(I5=0,"Niet gepland",IF(I5&lt;8,"Onderbezet","OK"))</f>
        <v/>
      </c>
      <c r="L5" s="7" t="inlineStr"/>
    </row>
    <row r="6">
      <c r="A6" s="34" t="n">
        <v>46210</v>
      </c>
      <c r="B6" s="9">
        <f>WEEKNUM(A6,21)</f>
        <v/>
      </c>
      <c r="C6" s="9" t="inlineStr">
        <is>
          <t>Lars de Boer</t>
        </is>
      </c>
      <c r="D6" s="9" t="inlineStr">
        <is>
          <t>Monteur</t>
        </is>
      </c>
      <c r="E6" s="9" t="inlineStr">
        <is>
          <t>Eindhoven</t>
        </is>
      </c>
      <c r="F6" s="9" t="inlineStr">
        <is>
          <t>Nieuwbouw A</t>
        </is>
      </c>
      <c r="G6" s="32" t="n">
        <v>0.5416666666666666</v>
      </c>
      <c r="H6" s="32" t="n">
        <v>0.875</v>
      </c>
      <c r="I6" s="35">
        <f>IF(OR(G6="",H6=""),0,(H6-G6)*24)</f>
        <v/>
      </c>
      <c r="J6" s="9">
        <f>IF(G6="","-",IF(G6&lt;TIME(12,0,0),"Ochtend",IF(G6&lt;TIME(17,0,0),"Middag","Avond")))</f>
        <v/>
      </c>
      <c r="K6" s="9">
        <f>IF(I6=0,"Niet gepland",IF(I6&lt;8,"Onderbezet","OK"))</f>
        <v/>
      </c>
      <c r="L6" s="11" t="inlineStr"/>
    </row>
    <row r="7">
      <c r="A7" s="31" t="n">
        <v>46211</v>
      </c>
      <c r="B7" s="4">
        <f>WEEKNUM(A7,21)</f>
        <v/>
      </c>
      <c r="C7" s="4" t="inlineStr">
        <is>
          <t>Sophie van Dijk</t>
        </is>
      </c>
      <c r="D7" s="4" t="inlineStr">
        <is>
          <t>Ploegleider</t>
        </is>
      </c>
      <c r="E7" s="4" t="inlineStr">
        <is>
          <t>Groningen</t>
        </is>
      </c>
      <c r="F7" s="4" t="inlineStr">
        <is>
          <t>Onderhoud Q2</t>
        </is>
      </c>
      <c r="G7" s="32" t="n"/>
      <c r="H7" s="32" t="n"/>
      <c r="I7" s="33">
        <f>IF(OR(G7="",H7=""),0,(H7-G7)*24)</f>
        <v/>
      </c>
      <c r="J7" s="4">
        <f>IF(G7="","-",IF(G7&lt;TIME(12,0,0),"Ochtend",IF(G7&lt;TIME(17,0,0),"Middag","Avond")))</f>
        <v/>
      </c>
      <c r="K7" s="4">
        <f>IF(I7=0,"Niet gepland",IF(I7&lt;8,"Onderbezet","OK"))</f>
        <v/>
      </c>
      <c r="L7" s="7" t="inlineStr">
        <is>
          <t>Nog geen dienst toegewezen</t>
        </is>
      </c>
    </row>
    <row r="8">
      <c r="A8" s="34" t="n">
        <v>46211</v>
      </c>
      <c r="B8" s="9">
        <f>WEEKNUM(A8,21)</f>
        <v/>
      </c>
      <c r="C8" s="9" t="inlineStr">
        <is>
          <t>Bram Meijer</t>
        </is>
      </c>
      <c r="D8" s="9" t="inlineStr">
        <is>
          <t>Monteur</t>
        </is>
      </c>
      <c r="E8" s="9" t="inlineStr">
        <is>
          <t>Den Haag</t>
        </is>
      </c>
      <c r="F8" s="9" t="inlineStr">
        <is>
          <t>Herinrichting vestiging</t>
        </is>
      </c>
      <c r="G8" s="32" t="n">
        <v>0.2708333333333333</v>
      </c>
      <c r="H8" s="32" t="n">
        <v>0.4375</v>
      </c>
      <c r="I8" s="35">
        <f>IF(OR(G8="",H8=""),0,(H8-G8)*24)</f>
        <v/>
      </c>
      <c r="J8" s="9">
        <f>IF(G8="","-",IF(G8&lt;TIME(12,0,0),"Ochtend",IF(G8&lt;TIME(17,0,0),"Middag","Avond")))</f>
        <v/>
      </c>
      <c r="K8" s="9">
        <f>IF(I8=0,"Niet gepland",IF(I8&lt;8,"Onderbezet","OK"))</f>
        <v/>
      </c>
      <c r="L8" s="11" t="inlineStr"/>
    </row>
    <row r="9">
      <c r="A9" s="31" t="n">
        <v>46212</v>
      </c>
      <c r="B9" s="4">
        <f>WEEKNUM(A9,21)</f>
        <v/>
      </c>
      <c r="C9" s="4" t="inlineStr">
        <is>
          <t>Julia Visser</t>
        </is>
      </c>
      <c r="D9" s="4" t="inlineStr">
        <is>
          <t>Voorman</t>
        </is>
      </c>
      <c r="E9" s="4" t="inlineStr">
        <is>
          <t>Tilburg</t>
        </is>
      </c>
      <c r="F9" s="4" t="inlineStr">
        <is>
          <t>Nieuwbouw A</t>
        </is>
      </c>
      <c r="G9" s="32" t="n">
        <v>0.2916666666666667</v>
      </c>
      <c r="H9" s="32" t="n">
        <v>0.625</v>
      </c>
      <c r="I9" s="33">
        <f>IF(OR(G9="",H9=""),0,(H9-G9)*24)</f>
        <v/>
      </c>
      <c r="J9" s="4">
        <f>IF(G9="","-",IF(G9&lt;TIME(12,0,0),"Ochtend",IF(G9&lt;TIME(17,0,0),"Middag","Avond")))</f>
        <v/>
      </c>
      <c r="K9" s="4">
        <f>IF(I9=0,"Niet gepland",IF(I9&lt;8,"Onderbezet","OK"))</f>
        <v/>
      </c>
      <c r="L9" s="7" t="inlineStr"/>
    </row>
    <row r="10">
      <c r="A10" s="34" t="n">
        <v>46212</v>
      </c>
      <c r="B10" s="9">
        <f>WEEKNUM(A10,21)</f>
        <v/>
      </c>
      <c r="C10" s="9" t="inlineStr">
        <is>
          <t>Thijs Dekker</t>
        </is>
      </c>
      <c r="D10" s="9" t="inlineStr">
        <is>
          <t>Uitvoerder</t>
        </is>
      </c>
      <c r="E10" s="9" t="inlineStr">
        <is>
          <t>Nijmegen</t>
        </is>
      </c>
      <c r="F10" s="9" t="inlineStr">
        <is>
          <t>Onderhoud Q2</t>
        </is>
      </c>
      <c r="G10" s="32" t="n">
        <v>0.7083333333333334</v>
      </c>
      <c r="H10" s="32" t="n">
        <v>0.9166666666666666</v>
      </c>
      <c r="I10" s="35">
        <f>IF(OR(G10="",H10=""),0,(H10-G10)*24)</f>
        <v/>
      </c>
      <c r="J10" s="9">
        <f>IF(G10="","-",IF(G10&lt;TIME(12,0,0),"Ochtend",IF(G10&lt;TIME(17,0,0),"Middag","Avond")))</f>
        <v/>
      </c>
      <c r="K10" s="9">
        <f>IF(I10=0,"Niet gepland",IF(I10&lt;8,"Onderbezet","OK"))</f>
        <v/>
      </c>
      <c r="L10" s="11" t="inlineStr"/>
    </row>
    <row r="11">
      <c r="A11" s="31" t="n">
        <v>46213</v>
      </c>
      <c r="B11" s="4">
        <f>WEEKNUM(A11,21)</f>
        <v/>
      </c>
      <c r="C11" s="4" t="inlineStr">
        <is>
          <t>Lieke Mulder</t>
        </is>
      </c>
      <c r="D11" s="4" t="inlineStr">
        <is>
          <t>Monteur</t>
        </is>
      </c>
      <c r="E11" s="4" t="inlineStr">
        <is>
          <t>Breda</t>
        </is>
      </c>
      <c r="F11" s="4" t="inlineStr">
        <is>
          <t>Herinrichting vestiging</t>
        </is>
      </c>
      <c r="G11" s="32" t="n">
        <v>0.3333333333333333</v>
      </c>
      <c r="H11" s="32" t="n">
        <v>0.5416666666666666</v>
      </c>
      <c r="I11" s="33">
        <f>IF(OR(G11="",H11=""),0,(H11-G11)*24)</f>
        <v/>
      </c>
      <c r="J11" s="4">
        <f>IF(G11="","-",IF(G11&lt;TIME(12,0,0),"Ochtend",IF(G11&lt;TIME(17,0,0),"Middag","Avond")))</f>
        <v/>
      </c>
      <c r="K11" s="4">
        <f>IF(I11=0,"Niet gepland",IF(I11&lt;8,"Onderbezet","OK"))</f>
        <v/>
      </c>
      <c r="L11" s="7" t="inlineStr"/>
    </row>
    <row r="12">
      <c r="A12" s="34" t="n">
        <v>46213</v>
      </c>
      <c r="B12" s="9">
        <f>WEEKNUM(A12,21)</f>
        <v/>
      </c>
      <c r="C12" s="9" t="inlineStr">
        <is>
          <t>Ruben Smit</t>
        </is>
      </c>
      <c r="D12" s="9" t="inlineStr">
        <is>
          <t>Ploegleider</t>
        </is>
      </c>
      <c r="E12" s="9" t="inlineStr">
        <is>
          <t>Haarlem</t>
        </is>
      </c>
      <c r="F12" s="9" t="inlineStr">
        <is>
          <t>Nieuwbouw A</t>
        </is>
      </c>
      <c r="G12" s="32" t="n">
        <v>0.5833333333333334</v>
      </c>
      <c r="H12" s="32" t="n">
        <v>0.9166666666666666</v>
      </c>
      <c r="I12" s="35">
        <f>IF(OR(G12="",H12=""),0,(H12-G12)*24)</f>
        <v/>
      </c>
      <c r="J12" s="9">
        <f>IF(G12="","-",IF(G12&lt;TIME(12,0,0),"Ochtend",IF(G12&lt;TIME(17,0,0),"Middag","Avond")))</f>
        <v/>
      </c>
      <c r="K12" s="9">
        <f>IF(I12=0,"Niet gepland",IF(I12&lt;8,"Onderbezet","OK"))</f>
        <v/>
      </c>
      <c r="L12" s="11" t="inlineStr"/>
    </row>
    <row r="13"/>
    <row r="14">
      <c r="C14" s="12" t="inlineStr">
        <is>
          <t>Totalen / Gemiddelden</t>
        </is>
      </c>
      <c r="I14" s="36">
        <f>SUM(I3:I12)</f>
        <v/>
      </c>
    </row>
    <row r="15">
      <c r="C15" t="inlineStr">
        <is>
          <t>Gemiddeld aantal uren per strook</t>
        </is>
      </c>
      <c r="I15" s="37">
        <f>IFERROR(AVERAGE(I3:I12),0)</f>
        <v/>
      </c>
    </row>
  </sheetData>
  <mergeCells count="1">
    <mergeCell ref="A1:L1"/>
  </mergeCells>
  <conditionalFormatting sqref="K3:K12">
    <cfRule type="expression" priority="1" dxfId="0" stopIfTrue="1">
      <formula>K3="Onderbezet"</formula>
    </cfRule>
    <cfRule type="expression" priority="2" dxfId="1" stopIfTrue="1">
      <formula>K3="OK"</formula>
    </cfRule>
    <cfRule type="expression" priority="3" dxfId="2" stopIfTrue="1">
      <formula>K3="Niet gepland"</formula>
    </cfRule>
  </conditionalFormatting>
  <dataValidations count="1">
    <dataValidation sqref="E3:E32" showErrorMessage="1" showInputMessage="1" allowBlank="1" type="list">
      <formula1>"Amsterdam,Rotterdam,Utrecht,Eindhoven,Groningen,Den Haag,Tilburg,Nijmegen,Breda,Haarlem"</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L12"/>
  <sheetViews>
    <sheetView workbookViewId="0">
      <pane ySplit="2" topLeftCell="A3" activePane="bottomLeft" state="frozen"/>
      <selection pane="bottomLeft" activeCell="A1" sqref="A1"/>
    </sheetView>
  </sheetViews>
  <sheetFormatPr baseColWidth="8" defaultRowHeight="15"/>
  <cols>
    <col width="18" customWidth="1" min="1" max="1"/>
    <col width="14" customWidth="1" min="2" max="2"/>
    <col width="13" customWidth="1" min="3" max="3"/>
    <col width="16" customWidth="1" min="4" max="4"/>
    <col width="16" customWidth="1" min="5" max="5"/>
    <col width="13" customWidth="1" min="6" max="6"/>
    <col width="12" customWidth="1" min="7" max="7"/>
    <col width="14" customWidth="1" min="8" max="8"/>
    <col width="26" customWidth="1" min="9" max="9"/>
    <col width="22" customWidth="1" min="10" max="10"/>
    <col width="18" customWidth="1" min="11" max="11"/>
    <col width="18" customWidth="1" min="12" max="12"/>
  </cols>
  <sheetData>
    <row r="1" ht="26" customHeight="1">
      <c r="A1" s="15" t="inlineStr">
        <is>
          <t>Medewerkers - Stamgegevens en Capaciteit</t>
        </is>
      </c>
    </row>
    <row r="2">
      <c r="A2" s="2" t="inlineStr">
        <is>
          <t>Medewerker</t>
        </is>
      </c>
      <c r="B2" s="2" t="inlineStr">
        <is>
          <t>Functie</t>
        </is>
      </c>
      <c r="C2" s="2" t="inlineStr">
        <is>
          <t>Standplaats</t>
        </is>
      </c>
      <c r="D2" s="2" t="inlineStr">
        <is>
          <t>Max. uren per week</t>
        </is>
      </c>
      <c r="E2" s="2" t="inlineStr">
        <is>
          <t>Beschikbaar vanaf</t>
        </is>
      </c>
      <c r="F2" s="2" t="inlineStr">
        <is>
          <t>Contracttype</t>
        </is>
      </c>
      <c r="G2" s="2" t="inlineStr">
        <is>
          <t>Uurtarief</t>
        </is>
      </c>
      <c r="H2" s="2" t="inlineStr">
        <is>
          <t>Telefoon</t>
        </is>
      </c>
      <c r="I2" s="2" t="inlineStr">
        <is>
          <t>E-mail</t>
        </is>
      </c>
      <c r="J2" s="2" t="inlineStr">
        <is>
          <t>Opmerking</t>
        </is>
      </c>
      <c r="K2" s="2" t="inlineStr">
        <is>
          <t>Bezettingspercentage</t>
        </is>
      </c>
      <c r="L2" s="2" t="inlineStr">
        <is>
          <t>Beschikbaarheidscheck</t>
        </is>
      </c>
    </row>
    <row r="3">
      <c r="A3" s="4" t="inlineStr">
        <is>
          <t>Sanne de Vries</t>
        </is>
      </c>
      <c r="B3" s="4" t="inlineStr">
        <is>
          <t>Voorman</t>
        </is>
      </c>
      <c r="C3" s="4" t="inlineStr">
        <is>
          <t>Amsterdam</t>
        </is>
      </c>
      <c r="D3" s="16" t="n">
        <v>40</v>
      </c>
      <c r="E3" s="38" t="n">
        <v>46028</v>
      </c>
      <c r="F3" s="4" t="inlineStr">
        <is>
          <t>Vast</t>
        </is>
      </c>
      <c r="G3" s="39" t="n">
        <v>28.5</v>
      </c>
      <c r="H3" s="4" t="inlineStr">
        <is>
          <t>06-11223344</t>
        </is>
      </c>
      <c r="I3" s="7" t="inlineStr">
        <is>
          <t>sanne.devries@bedrijf.nl</t>
        </is>
      </c>
      <c r="J3" s="7" t="inlineStr"/>
      <c r="K3" s="19">
        <f>IFERROR(SUMIF(Planning!C:C,A3,Planning!I:I)/D3,0)</f>
        <v/>
      </c>
      <c r="L3" s="4">
        <f>IF(E3&lt;=TODAY(),"Actief","Nog niet inzetbaar")</f>
        <v/>
      </c>
    </row>
    <row r="4">
      <c r="A4" s="9" t="inlineStr">
        <is>
          <t>Daan Jansen</t>
        </is>
      </c>
      <c r="B4" s="9" t="inlineStr">
        <is>
          <t>Monteur</t>
        </is>
      </c>
      <c r="C4" s="9" t="inlineStr">
        <is>
          <t>Rotterdam</t>
        </is>
      </c>
      <c r="D4" s="16" t="n">
        <v>40</v>
      </c>
      <c r="E4" s="38" t="n">
        <v>46028</v>
      </c>
      <c r="F4" s="9" t="inlineStr">
        <is>
          <t>Vast</t>
        </is>
      </c>
      <c r="G4" s="39" t="n">
        <v>24</v>
      </c>
      <c r="H4" s="9" t="inlineStr">
        <is>
          <t>06-22334455</t>
        </is>
      </c>
      <c r="I4" s="11" t="inlineStr">
        <is>
          <t>daan.jansen@bedrijf.nl</t>
        </is>
      </c>
      <c r="J4" s="11" t="inlineStr"/>
      <c r="K4" s="20">
        <f>IFERROR(SUMIF(Planning!C:C,A4,Planning!I:I)/D4,0)</f>
        <v/>
      </c>
      <c r="L4" s="9">
        <f>IF(E4&lt;=TODAY(),"Actief","Nog niet inzetbaar")</f>
        <v/>
      </c>
    </row>
    <row r="5">
      <c r="A5" s="4" t="inlineStr">
        <is>
          <t>Emma Bakker</t>
        </is>
      </c>
      <c r="B5" s="4" t="inlineStr">
        <is>
          <t>Uitvoerder</t>
        </is>
      </c>
      <c r="C5" s="4" t="inlineStr">
        <is>
          <t>Utrecht</t>
        </is>
      </c>
      <c r="D5" s="16" t="n">
        <v>32</v>
      </c>
      <c r="E5" s="38" t="n">
        <v>46054</v>
      </c>
      <c r="F5" s="4" t="inlineStr">
        <is>
          <t>Flex</t>
        </is>
      </c>
      <c r="G5" s="39" t="n">
        <v>26.75</v>
      </c>
      <c r="H5" s="4" t="inlineStr">
        <is>
          <t>06-33445566</t>
        </is>
      </c>
      <c r="I5" s="7" t="inlineStr">
        <is>
          <t>emma.bakker@bedrijf.nl</t>
        </is>
      </c>
      <c r="J5" s="7" t="inlineStr"/>
      <c r="K5" s="19">
        <f>IFERROR(SUMIF(Planning!C:C,A5,Planning!I:I)/D5,0)</f>
        <v/>
      </c>
      <c r="L5" s="4">
        <f>IF(E5&lt;=TODAY(),"Actief","Nog niet inzetbaar")</f>
        <v/>
      </c>
    </row>
    <row r="6">
      <c r="A6" s="9" t="inlineStr">
        <is>
          <t>Lars de Boer</t>
        </is>
      </c>
      <c r="B6" s="9" t="inlineStr">
        <is>
          <t>Monteur</t>
        </is>
      </c>
      <c r="C6" s="9" t="inlineStr">
        <is>
          <t>Eindhoven</t>
        </is>
      </c>
      <c r="D6" s="16" t="n">
        <v>40</v>
      </c>
      <c r="E6" s="38" t="n">
        <v>46028</v>
      </c>
      <c r="F6" s="9" t="inlineStr">
        <is>
          <t>Vast</t>
        </is>
      </c>
      <c r="G6" s="39" t="n">
        <v>23.5</v>
      </c>
      <c r="H6" s="9" t="inlineStr">
        <is>
          <t>06-44556677</t>
        </is>
      </c>
      <c r="I6" s="11" t="inlineStr">
        <is>
          <t>lars.deboer@bedrijf.nl</t>
        </is>
      </c>
      <c r="J6" s="11" t="inlineStr"/>
      <c r="K6" s="20">
        <f>IFERROR(SUMIF(Planning!C:C,A6,Planning!I:I)/D6,0)</f>
        <v/>
      </c>
      <c r="L6" s="9">
        <f>IF(E6&lt;=TODAY(),"Actief","Nog niet inzetbaar")</f>
        <v/>
      </c>
    </row>
    <row r="7">
      <c r="A7" s="4" t="inlineStr">
        <is>
          <t>Sophie van Dijk</t>
        </is>
      </c>
      <c r="B7" s="4" t="inlineStr">
        <is>
          <t>Ploegleider</t>
        </is>
      </c>
      <c r="C7" s="4" t="inlineStr">
        <is>
          <t>Groningen</t>
        </is>
      </c>
      <c r="D7" s="16" t="n">
        <v>40</v>
      </c>
      <c r="E7" s="38" t="n">
        <v>46235</v>
      </c>
      <c r="F7" s="4" t="inlineStr">
        <is>
          <t>Vast</t>
        </is>
      </c>
      <c r="G7" s="39" t="n">
        <v>31</v>
      </c>
      <c r="H7" s="4" t="inlineStr">
        <is>
          <t>06-55667788</t>
        </is>
      </c>
      <c r="I7" s="7" t="inlineStr">
        <is>
          <t>sophie.vandijk@bedrijf.nl</t>
        </is>
      </c>
      <c r="J7" s="7" t="inlineStr">
        <is>
          <t>Start later door opleiding</t>
        </is>
      </c>
      <c r="K7" s="19">
        <f>IFERROR(SUMIF(Planning!C:C,A7,Planning!I:I)/D7,0)</f>
        <v/>
      </c>
      <c r="L7" s="4">
        <f>IF(E7&lt;=TODAY(),"Actief","Nog niet inzetbaar")</f>
        <v/>
      </c>
    </row>
    <row r="8">
      <c r="A8" s="9" t="inlineStr">
        <is>
          <t>Bram Meijer</t>
        </is>
      </c>
      <c r="B8" s="9" t="inlineStr">
        <is>
          <t>Monteur</t>
        </is>
      </c>
      <c r="C8" s="9" t="inlineStr">
        <is>
          <t>Den Haag</t>
        </is>
      </c>
      <c r="D8" s="16" t="n">
        <v>24</v>
      </c>
      <c r="E8" s="38" t="n">
        <v>46028</v>
      </c>
      <c r="F8" s="9" t="inlineStr">
        <is>
          <t>ZZP</t>
        </is>
      </c>
      <c r="G8" s="39" t="n">
        <v>35</v>
      </c>
      <c r="H8" s="9" t="inlineStr">
        <is>
          <t>06-66778899</t>
        </is>
      </c>
      <c r="I8" s="11" t="inlineStr">
        <is>
          <t>bram.meijer@bedrijf.nl</t>
        </is>
      </c>
      <c r="J8" s="11" t="inlineStr"/>
      <c r="K8" s="20">
        <f>IFERROR(SUMIF(Planning!C:C,A8,Planning!I:I)/D8,0)</f>
        <v/>
      </c>
      <c r="L8" s="9">
        <f>IF(E8&lt;=TODAY(),"Actief","Nog niet inzetbaar")</f>
        <v/>
      </c>
    </row>
    <row r="9">
      <c r="A9" s="4" t="inlineStr">
        <is>
          <t>Julia Visser</t>
        </is>
      </c>
      <c r="B9" s="4" t="inlineStr">
        <is>
          <t>Voorman</t>
        </is>
      </c>
      <c r="C9" s="4" t="inlineStr">
        <is>
          <t>Tilburg</t>
        </is>
      </c>
      <c r="D9" s="16" t="n">
        <v>40</v>
      </c>
      <c r="E9" s="38" t="n">
        <v>46028</v>
      </c>
      <c r="F9" s="4" t="inlineStr">
        <is>
          <t>Vast</t>
        </is>
      </c>
      <c r="G9" s="39" t="n">
        <v>29</v>
      </c>
      <c r="H9" s="4" t="inlineStr">
        <is>
          <t>06-77889900</t>
        </is>
      </c>
      <c r="I9" s="7" t="inlineStr">
        <is>
          <t>julia.visser@bedrijf.nl</t>
        </is>
      </c>
      <c r="J9" s="7" t="inlineStr"/>
      <c r="K9" s="19">
        <f>IFERROR(SUMIF(Planning!C:C,A9,Planning!I:I)/D9,0)</f>
        <v/>
      </c>
      <c r="L9" s="4">
        <f>IF(E9&lt;=TODAY(),"Actief","Nog niet inzetbaar")</f>
        <v/>
      </c>
    </row>
    <row r="10">
      <c r="A10" s="9" t="inlineStr">
        <is>
          <t>Thijs Dekker</t>
        </is>
      </c>
      <c r="B10" s="9" t="inlineStr">
        <is>
          <t>Uitvoerder</t>
        </is>
      </c>
      <c r="C10" s="9" t="inlineStr">
        <is>
          <t>Nijmegen</t>
        </is>
      </c>
      <c r="D10" s="16" t="n">
        <v>36</v>
      </c>
      <c r="E10" s="38" t="n">
        <v>46028</v>
      </c>
      <c r="F10" s="9" t="inlineStr">
        <is>
          <t>Flex</t>
        </is>
      </c>
      <c r="G10" s="39" t="n">
        <v>27.25</v>
      </c>
      <c r="H10" s="9" t="inlineStr">
        <is>
          <t>06-88990011</t>
        </is>
      </c>
      <c r="I10" s="11" t="inlineStr">
        <is>
          <t>thijs.dekker@bedrijf.nl</t>
        </is>
      </c>
      <c r="J10" s="11" t="inlineStr"/>
      <c r="K10" s="20">
        <f>IFERROR(SUMIF(Planning!C:C,A10,Planning!I:I)/D10,0)</f>
        <v/>
      </c>
      <c r="L10" s="9">
        <f>IF(E10&lt;=TODAY(),"Actief","Nog niet inzetbaar")</f>
        <v/>
      </c>
    </row>
    <row r="11">
      <c r="A11" s="4" t="inlineStr">
        <is>
          <t>Lieke Mulder</t>
        </is>
      </c>
      <c r="B11" s="4" t="inlineStr">
        <is>
          <t>Monteur</t>
        </is>
      </c>
      <c r="C11" s="4" t="inlineStr">
        <is>
          <t>Breda</t>
        </is>
      </c>
      <c r="D11" s="16" t="n">
        <v>40</v>
      </c>
      <c r="E11" s="38" t="n">
        <v>46028</v>
      </c>
      <c r="F11" s="4" t="inlineStr">
        <is>
          <t>Vast</t>
        </is>
      </c>
      <c r="G11" s="39" t="n">
        <v>24.5</v>
      </c>
      <c r="H11" s="4" t="inlineStr">
        <is>
          <t>06-99001122</t>
        </is>
      </c>
      <c r="I11" s="7" t="inlineStr">
        <is>
          <t>lieke.mulder@bedrijf.nl</t>
        </is>
      </c>
      <c r="J11" s="7" t="inlineStr"/>
      <c r="K11" s="19">
        <f>IFERROR(SUMIF(Planning!C:C,A11,Planning!I:I)/D11,0)</f>
        <v/>
      </c>
      <c r="L11" s="4">
        <f>IF(E11&lt;=TODAY(),"Actief","Nog niet inzetbaar")</f>
        <v/>
      </c>
    </row>
    <row r="12">
      <c r="A12" s="9" t="inlineStr">
        <is>
          <t>Ruben Smit</t>
        </is>
      </c>
      <c r="B12" s="9" t="inlineStr">
        <is>
          <t>Ploegleider</t>
        </is>
      </c>
      <c r="C12" s="9" t="inlineStr">
        <is>
          <t>Haarlem</t>
        </is>
      </c>
      <c r="D12" s="16" t="n">
        <v>40</v>
      </c>
      <c r="E12" s="38" t="n">
        <v>46028</v>
      </c>
      <c r="F12" s="9" t="inlineStr">
        <is>
          <t>Vast</t>
        </is>
      </c>
      <c r="G12" s="39" t="n">
        <v>30.5</v>
      </c>
      <c r="H12" s="9" t="inlineStr">
        <is>
          <t>06-10112233</t>
        </is>
      </c>
      <c r="I12" s="11" t="inlineStr">
        <is>
          <t>ruben.smit@bedrijf.nl</t>
        </is>
      </c>
      <c r="J12" s="11" t="inlineStr"/>
      <c r="K12" s="20">
        <f>IFERROR(SUMIF(Planning!C:C,A12,Planning!I:I)/D12,0)</f>
        <v/>
      </c>
      <c r="L12" s="9">
        <f>IF(E12&lt;=TODAY(),"Actief","Nog niet inzetbaar")</f>
        <v/>
      </c>
    </row>
  </sheetData>
  <mergeCells count="1">
    <mergeCell ref="A1:L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K23"/>
  <sheetViews>
    <sheetView workbookViewId="0">
      <selection activeCell="A1" sqref="A1"/>
    </sheetView>
  </sheetViews>
  <sheetFormatPr baseColWidth="8" defaultRowHeight="15"/>
  <cols>
    <col width="22" customWidth="1" min="1" max="1"/>
    <col width="14" customWidth="1" min="2" max="2"/>
    <col width="4" customWidth="1" min="3" max="3"/>
    <col width="16" customWidth="1" min="4" max="4"/>
    <col width="14" customWidth="1" min="5" max="5"/>
    <col width="4" customWidth="1" min="6" max="6"/>
    <col width="22" customWidth="1" min="7" max="7"/>
    <col width="14" customWidth="1" min="8" max="8"/>
    <col width="4" customWidth="1" min="9" max="9"/>
    <col width="14" customWidth="1" min="10" max="10"/>
    <col width="14" customWidth="1" min="11" max="11"/>
  </cols>
  <sheetData>
    <row r="1" ht="26" customHeight="1">
      <c r="A1" s="15" t="inlineStr">
        <is>
          <t>Samenvatting - Dashboard Strokenplanning</t>
        </is>
      </c>
    </row>
    <row r="2"/>
    <row r="3">
      <c r="A3" s="21" t="inlineStr">
        <is>
          <t>Kerncijfers</t>
        </is>
      </c>
    </row>
    <row r="4">
      <c r="A4" s="22" t="inlineStr">
        <is>
          <t>Totaal geplande uren</t>
        </is>
      </c>
      <c r="B4" s="40">
        <f>SUM(Planning!I3:I12)</f>
        <v/>
      </c>
    </row>
    <row r="5">
      <c r="A5" s="24" t="inlineStr">
        <is>
          <t>Aantal geplande stroken</t>
        </is>
      </c>
      <c r="B5" s="25">
        <f>COUNTIF(Planning!K3:K12,"&lt;&gt;Niet gepland")</f>
        <v/>
      </c>
    </row>
    <row r="6">
      <c r="A6" s="22" t="inlineStr">
        <is>
          <t>Gemiddeld aantal uren per strook</t>
        </is>
      </c>
      <c r="B6" s="40">
        <f>IFERROR(AVERAGE(Planning!I3:I12),0)</f>
        <v/>
      </c>
    </row>
    <row r="7">
      <c r="A7" s="24" t="inlineStr">
        <is>
          <t>Aantal onderbezette stroken</t>
        </is>
      </c>
      <c r="B7" s="25">
        <f>COUNTIF(Planning!K3:K12,"Onderbezet")</f>
        <v/>
      </c>
    </row>
    <row r="8">
      <c r="A8" s="22" t="inlineStr">
        <is>
          <t>Aantal medewerkers</t>
        </is>
      </c>
      <c r="B8" s="26">
        <f>COUNTA(Medewerkers!A3:A12)</f>
        <v/>
      </c>
    </row>
    <row r="9">
      <c r="A9" s="24" t="inlineStr">
        <is>
          <t>Bezettingsgraad (t.o.v. 40u/week norm)</t>
        </is>
      </c>
      <c r="B9" s="27">
        <f>IFERROR(B4/(B8*40),0)</f>
        <v/>
      </c>
    </row>
    <row r="10"/>
    <row r="11"/>
    <row r="12">
      <c r="A12" s="21" t="inlineStr">
        <is>
          <t>Uren per medewerker</t>
        </is>
      </c>
      <c r="D12" s="21" t="inlineStr">
        <is>
          <t>Uren per locatie</t>
        </is>
      </c>
      <c r="G12" s="21" t="inlineStr">
        <is>
          <t>Uren per project</t>
        </is>
      </c>
      <c r="J12" s="21" t="inlineStr">
        <is>
          <t>Uren per week</t>
        </is>
      </c>
    </row>
    <row r="13">
      <c r="A13" s="2" t="inlineStr">
        <is>
          <t>Medewerker</t>
        </is>
      </c>
      <c r="B13" s="2" t="inlineStr">
        <is>
          <t>Totaal uren</t>
        </is>
      </c>
      <c r="D13" s="2" t="inlineStr">
        <is>
          <t>Locatie</t>
        </is>
      </c>
      <c r="E13" s="2" t="inlineStr">
        <is>
          <t>Totaal uren</t>
        </is>
      </c>
      <c r="G13" s="2" t="inlineStr">
        <is>
          <t>Project</t>
        </is>
      </c>
      <c r="H13" s="2" t="inlineStr">
        <is>
          <t>Totaal uren</t>
        </is>
      </c>
      <c r="J13" s="2" t="inlineStr">
        <is>
          <t>Weeknummer</t>
        </is>
      </c>
      <c r="K13" s="2" t="inlineStr">
        <is>
          <t>Totaal uren</t>
        </is>
      </c>
    </row>
    <row r="14">
      <c r="A14" s="4" t="inlineStr">
        <is>
          <t>Sanne de Vries</t>
        </is>
      </c>
      <c r="B14" s="33">
        <f>SUMIF(Planning!C:C,A14,Planning!I:I)</f>
        <v/>
      </c>
      <c r="D14" s="4" t="inlineStr">
        <is>
          <t>Amsterdam</t>
        </is>
      </c>
      <c r="E14" s="33">
        <f>SUMIF(Planning!E:E,D14,Planning!I:I)</f>
        <v/>
      </c>
      <c r="G14" s="4" t="inlineStr">
        <is>
          <t>Nieuwbouw A</t>
        </is>
      </c>
      <c r="H14" s="33">
        <f>SUMIF(Planning!F:F,G14,Planning!I:I)</f>
        <v/>
      </c>
      <c r="J14" s="4" t="n">
        <v>27</v>
      </c>
      <c r="K14" s="33">
        <f>SUMIF(Planning!B:B,J14,Planning!I:I)</f>
        <v/>
      </c>
    </row>
    <row r="15">
      <c r="A15" s="9" t="inlineStr">
        <is>
          <t>Daan Jansen</t>
        </is>
      </c>
      <c r="B15" s="35">
        <f>SUMIF(Planning!C:C,A15,Planning!I:I)</f>
        <v/>
      </c>
      <c r="D15" s="9" t="inlineStr">
        <is>
          <t>Rotterdam</t>
        </is>
      </c>
      <c r="E15" s="35">
        <f>SUMIF(Planning!E:E,D15,Planning!I:I)</f>
        <v/>
      </c>
      <c r="G15" s="9" t="inlineStr">
        <is>
          <t>Onderhoud Q2</t>
        </is>
      </c>
      <c r="H15" s="35">
        <f>SUMIF(Planning!F:F,G15,Planning!I:I)</f>
        <v/>
      </c>
      <c r="J15" s="9" t="n">
        <v>28</v>
      </c>
      <c r="K15" s="35">
        <f>SUMIF(Planning!B:B,J15,Planning!I:I)</f>
        <v/>
      </c>
    </row>
    <row r="16">
      <c r="A16" s="4" t="inlineStr">
        <is>
          <t>Emma Bakker</t>
        </is>
      </c>
      <c r="B16" s="33">
        <f>SUMIF(Planning!C:C,A16,Planning!I:I)</f>
        <v/>
      </c>
      <c r="D16" s="4" t="inlineStr">
        <is>
          <t>Utrecht</t>
        </is>
      </c>
      <c r="E16" s="33">
        <f>SUMIF(Planning!E:E,D16,Planning!I:I)</f>
        <v/>
      </c>
      <c r="G16" s="4" t="inlineStr">
        <is>
          <t>Herinrichting vestiging</t>
        </is>
      </c>
      <c r="H16" s="33">
        <f>SUMIF(Planning!F:F,G16,Planning!I:I)</f>
        <v/>
      </c>
    </row>
    <row r="17">
      <c r="A17" s="9" t="inlineStr">
        <is>
          <t>Lars de Boer</t>
        </is>
      </c>
      <c r="B17" s="35">
        <f>SUMIF(Planning!C:C,A17,Planning!I:I)</f>
        <v/>
      </c>
      <c r="D17" s="9" t="inlineStr">
        <is>
          <t>Eindhoven</t>
        </is>
      </c>
      <c r="E17" s="35">
        <f>SUMIF(Planning!E:E,D17,Planning!I:I)</f>
        <v/>
      </c>
    </row>
    <row r="18">
      <c r="A18" s="4" t="inlineStr">
        <is>
          <t>Sophie van Dijk</t>
        </is>
      </c>
      <c r="B18" s="33">
        <f>SUMIF(Planning!C:C,A18,Planning!I:I)</f>
        <v/>
      </c>
      <c r="D18" s="4" t="inlineStr">
        <is>
          <t>Groningen</t>
        </is>
      </c>
      <c r="E18" s="33">
        <f>SUMIF(Planning!E:E,D18,Planning!I:I)</f>
        <v/>
      </c>
    </row>
    <row r="19">
      <c r="A19" s="9" t="inlineStr">
        <is>
          <t>Bram Meijer</t>
        </is>
      </c>
      <c r="B19" s="35">
        <f>SUMIF(Planning!C:C,A19,Planning!I:I)</f>
        <v/>
      </c>
      <c r="D19" s="9" t="inlineStr">
        <is>
          <t>Den Haag</t>
        </is>
      </c>
      <c r="E19" s="35">
        <f>SUMIF(Planning!E:E,D19,Planning!I:I)</f>
        <v/>
      </c>
    </row>
    <row r="20">
      <c r="A20" s="4" t="inlineStr">
        <is>
          <t>Julia Visser</t>
        </is>
      </c>
      <c r="B20" s="33">
        <f>SUMIF(Planning!C:C,A20,Planning!I:I)</f>
        <v/>
      </c>
      <c r="D20" s="4" t="inlineStr">
        <is>
          <t>Tilburg</t>
        </is>
      </c>
      <c r="E20" s="33">
        <f>SUMIF(Planning!E:E,D20,Planning!I:I)</f>
        <v/>
      </c>
    </row>
    <row r="21">
      <c r="A21" s="9" t="inlineStr">
        <is>
          <t>Thijs Dekker</t>
        </is>
      </c>
      <c r="B21" s="35">
        <f>SUMIF(Planning!C:C,A21,Planning!I:I)</f>
        <v/>
      </c>
      <c r="D21" s="9" t="inlineStr">
        <is>
          <t>Nijmegen</t>
        </is>
      </c>
      <c r="E21" s="35">
        <f>SUMIF(Planning!E:E,D21,Planning!I:I)</f>
        <v/>
      </c>
    </row>
    <row r="22">
      <c r="A22" s="4" t="inlineStr">
        <is>
          <t>Lieke Mulder</t>
        </is>
      </c>
      <c r="B22" s="33">
        <f>SUMIF(Planning!C:C,A22,Planning!I:I)</f>
        <v/>
      </c>
      <c r="D22" s="4" t="inlineStr">
        <is>
          <t>Breda</t>
        </is>
      </c>
      <c r="E22" s="33">
        <f>SUMIF(Planning!E:E,D22,Planning!I:I)</f>
        <v/>
      </c>
    </row>
    <row r="23">
      <c r="A23" s="9" t="inlineStr">
        <is>
          <t>Ruben Smit</t>
        </is>
      </c>
      <c r="B23" s="35">
        <f>SUMIF(Planning!C:C,A23,Planning!I:I)</f>
        <v/>
      </c>
      <c r="D23" s="9" t="inlineStr">
        <is>
          <t>Haarlem</t>
        </is>
      </c>
      <c r="E23" s="35">
        <f>SUMIF(Planning!E:E,D23,Planning!I:I)</f>
        <v/>
      </c>
    </row>
  </sheetData>
  <mergeCells count="6">
    <mergeCell ref="A1:F1"/>
    <mergeCell ref="A3:B3"/>
    <mergeCell ref="A12:B12"/>
    <mergeCell ref="D12:E12"/>
    <mergeCell ref="G12:H12"/>
    <mergeCell ref="J12:K12"/>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D29"/>
  <sheetViews>
    <sheetView workbookViewId="0">
      <selection activeCell="A1" sqref="A1"/>
    </sheetView>
  </sheetViews>
  <sheetFormatPr baseColWidth="8" defaultRowHeight="15"/>
  <cols>
    <col width="30" customWidth="1" min="1" max="1"/>
    <col width="30" customWidth="1" min="2" max="2"/>
    <col width="30" customWidth="1" min="3" max="3"/>
    <col width="30" customWidth="1" min="4" max="4"/>
  </cols>
  <sheetData>
    <row r="1" ht="26" customHeight="1">
      <c r="A1" s="28" t="inlineStr">
        <is>
          <t>Instructies - Gebruikershandleiding Strokenplanning</t>
        </is>
      </c>
      <c r="B1" s="41" t="n"/>
      <c r="C1" s="41" t="n"/>
      <c r="D1" s="42" t="n"/>
    </row>
    <row r="2"/>
    <row r="3">
      <c r="A3" s="29" t="inlineStr">
        <is>
          <t>1. Nieuwe stroken toevoegen</t>
        </is>
      </c>
      <c r="B3" s="41" t="n"/>
      <c r="C3" s="41" t="n"/>
      <c r="D3" s="42" t="n"/>
    </row>
    <row r="4" ht="40" customHeight="1">
      <c r="A4" s="30" t="inlineStr">
        <is>
          <t>Ga naar het tabblad 'Planning' en voeg een nieuwe rij toe onder de laatste ingevulde regel. Vul Datum, Medewerker, Functie, Locatie, Project, Starttijd en Eindtijd in. De kolommen Weeknummer, Aantal uren, Geplande strook en Status worden automatisch berekend.</t>
        </is>
      </c>
      <c r="B4" s="43" t="n"/>
      <c r="C4" s="43" t="n"/>
      <c r="D4" s="44" t="n"/>
    </row>
    <row r="5">
      <c r="A5" s="45" t="n"/>
      <c r="B5" s="46" t="n"/>
      <c r="C5" s="46" t="n"/>
      <c r="D5" s="47" t="n"/>
    </row>
    <row r="6"/>
    <row r="7">
      <c r="A7" s="29" t="inlineStr">
        <is>
          <t>2. Tijden invoeren</t>
        </is>
      </c>
      <c r="B7" s="41" t="n"/>
      <c r="C7" s="41" t="n"/>
      <c r="D7" s="42" t="n"/>
    </row>
    <row r="8" ht="40" customHeight="1">
      <c r="A8" s="30" t="inlineStr">
        <is>
          <t>Tijden worden altijd ingevoerd in 24-uursnotatie, bijvoorbeeld 07:00 of 15:30. Gebruik geen AM/PM-notatie. Laat Starttijd en Eindtijd leeg als een strook nog niet is toegewezen; de status wordt dan automatisch 'Niet gepland'.</t>
        </is>
      </c>
      <c r="B8" s="43" t="n"/>
      <c r="C8" s="43" t="n"/>
      <c r="D8" s="44" t="n"/>
    </row>
    <row r="9">
      <c r="A9" s="45" t="n"/>
      <c r="B9" s="46" t="n"/>
      <c r="C9" s="46" t="n"/>
      <c r="D9" s="47" t="n"/>
    </row>
    <row r="10"/>
    <row r="11">
      <c r="A11" s="29" t="inlineStr">
        <is>
          <t>3. Kleurcodering status</t>
        </is>
      </c>
      <c r="B11" s="41" t="n"/>
      <c r="C11" s="41" t="n"/>
      <c r="D11" s="42" t="n"/>
    </row>
    <row r="12" ht="40" customHeight="1">
      <c r="A12" s="30" t="inlineStr">
        <is>
          <t>Rood = Onderbezet (minder dan 8 uur gepland). Groen = OK (8 uur of meer gepland). Geel = Niet gepland (geen start- of eindtijd ingevuld). De kleuren worden automatisch toegepast via conditionele opmaak.</t>
        </is>
      </c>
      <c r="B12" s="43" t="n"/>
      <c r="C12" s="43" t="n"/>
      <c r="D12" s="44" t="n"/>
    </row>
    <row r="13">
      <c r="A13" s="45" t="n"/>
      <c r="B13" s="46" t="n"/>
      <c r="C13" s="46" t="n"/>
      <c r="D13" s="47" t="n"/>
    </row>
    <row r="14"/>
    <row r="15">
      <c r="A15" s="29" t="inlineStr">
        <is>
          <t>4. Filters gebruiken</t>
        </is>
      </c>
      <c r="B15" s="41" t="n"/>
      <c r="C15" s="41" t="n"/>
      <c r="D15" s="42" t="n"/>
    </row>
    <row r="16" ht="40" customHeight="1">
      <c r="A16" s="30" t="inlineStr">
        <is>
          <t>Gebruik de Excel-filterknoppen op de headerrij van het tabblad 'Planning' (rij 2) om te filteren op Locatie, Project, Functie of Status. Bij de kolom Locatie is ook een keuzelijst (dropdown) beschikbaar.</t>
        </is>
      </c>
      <c r="B16" s="43" t="n"/>
      <c r="C16" s="43" t="n"/>
      <c r="D16" s="44" t="n"/>
    </row>
    <row r="17">
      <c r="A17" s="45" t="n"/>
      <c r="B17" s="46" t="n"/>
      <c r="C17" s="46" t="n"/>
      <c r="D17" s="47" t="n"/>
    </row>
    <row r="18"/>
    <row r="19">
      <c r="A19" s="29" t="inlineStr">
        <is>
          <t>5. Medewerkersgegevens beheren</t>
        </is>
      </c>
      <c r="B19" s="41" t="n"/>
      <c r="C19" s="41" t="n"/>
      <c r="D19" s="42" t="n"/>
    </row>
    <row r="20" ht="40" customHeight="1">
      <c r="A20" s="30" t="inlineStr">
        <is>
          <t>Op het tabblad 'Medewerkers' staan de stamgegevens, het maximum aantal uren per week en het uurtarief. De bezettingspercentage-kolom berekent automatisch hoeveel procent van de maximale uren is ingepland.</t>
        </is>
      </c>
      <c r="B20" s="43" t="n"/>
      <c r="C20" s="43" t="n"/>
      <c r="D20" s="44" t="n"/>
    </row>
    <row r="21">
      <c r="A21" s="45" t="n"/>
      <c r="B21" s="46" t="n"/>
      <c r="C21" s="46" t="n"/>
      <c r="D21" s="47" t="n"/>
    </row>
    <row r="22"/>
    <row r="23">
      <c r="A23" s="29" t="inlineStr">
        <is>
          <t>6. KPI's en grafieken</t>
        </is>
      </c>
      <c r="B23" s="41" t="n"/>
      <c r="C23" s="41" t="n"/>
      <c r="D23" s="42" t="n"/>
    </row>
    <row r="24" ht="40" customHeight="1">
      <c r="A24" s="30" t="inlineStr">
        <is>
          <t>Het tabblad 'Samenvatting' toont de belangrijkste kengetallen: totaal geplande uren, aantal stroken, gemiddelde uren per strook, aantal onderbezette stroken en de bezettingsgraad. De grafieken tonen de verdeling van uren per medewerker, per week en per project.</t>
        </is>
      </c>
      <c r="B24" s="43" t="n"/>
      <c r="C24" s="43" t="n"/>
      <c r="D24" s="44" t="n"/>
    </row>
    <row r="25">
      <c r="A25" s="45" t="n"/>
      <c r="B25" s="46" t="n"/>
      <c r="C25" s="46" t="n"/>
      <c r="D25" s="47" t="n"/>
    </row>
    <row r="26"/>
    <row r="27">
      <c r="A27" s="29" t="inlineStr">
        <is>
          <t>7. Invoervelden</t>
        </is>
      </c>
      <c r="B27" s="41" t="n"/>
      <c r="C27" s="41" t="n"/>
      <c r="D27" s="42" t="n"/>
    </row>
    <row r="28" ht="40" customHeight="1">
      <c r="A28" s="30" t="inlineStr">
        <is>
          <t>Cellen met een lichtgele achtergrond zijn bedoeld voor handmatige invoer. Overige cellen bevatten formules en hoeven niet handmatig gewijzigd te worden.</t>
        </is>
      </c>
      <c r="B28" s="43" t="n"/>
      <c r="C28" s="43" t="n"/>
      <c r="D28" s="44" t="n"/>
    </row>
    <row r="29">
      <c r="A29" s="45" t="n"/>
      <c r="B29" s="46" t="n"/>
      <c r="C29" s="46" t="n"/>
      <c r="D29" s="47" t="n"/>
    </row>
  </sheetData>
  <mergeCells count="15">
    <mergeCell ref="A1:D1"/>
    <mergeCell ref="A3:D3"/>
    <mergeCell ref="A4:D5"/>
    <mergeCell ref="A7:D7"/>
    <mergeCell ref="A8:D9"/>
    <mergeCell ref="A11:D11"/>
    <mergeCell ref="A12:D13"/>
    <mergeCell ref="A15:D15"/>
    <mergeCell ref="A16:D17"/>
    <mergeCell ref="A19:D19"/>
    <mergeCell ref="A20:D21"/>
    <mergeCell ref="A23:D23"/>
    <mergeCell ref="A24:D25"/>
    <mergeCell ref="A27:D27"/>
    <mergeCell ref="A28:D29"/>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2026-07-02T14:54:47Z</dcterms:created>
  <dcterms:modified xmlns:dcterms="http://purl.org/dc/terms/" xmlns:xsi="http://www.w3.org/2001/XMLSchema-instance" xsi:type="dcterms:W3CDTF">2026-07-02T14:54:47Z</dcterms:modified>
</cp:coreProperties>
</file>