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Urenregistratie" sheetId="1" state="visible" r:id="rId1"/>
    <sheet xmlns:r="http://schemas.openxmlformats.org/officeDocument/2006/relationships" name="Samenvatting" sheetId="2" state="visible" r:id="rId2"/>
    <sheet xmlns:r="http://schemas.openxmlformats.org/officeDocument/2006/relationships" name="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D-MM-JJJJ"/>
    <numFmt numFmtId="165" formatCode="hh:mm"/>
    <numFmt numFmtId="166" formatCode="0,00"/>
    <numFmt numFmtId="167" formatCode="&quot;€&quot; #.##0,00"/>
    <numFmt numFmtId="168" formatCode="0,0%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3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/>
    </xf>
    <xf numFmtId="164" fontId="3" fillId="3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3" borderId="1" pivotButton="0" quotePrefix="0" xfId="0"/>
    <xf numFmtId="0" fontId="3" fillId="4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0" fillId="3" borderId="1" pivotButton="0" quotePrefix="0" xfId="0"/>
    <xf numFmtId="167" fontId="3" fillId="4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3" fillId="5" borderId="1" pivotButton="0" quotePrefix="0" xfId="0"/>
    <xf numFmtId="166" fontId="0" fillId="5" borderId="1" pivotButton="0" quotePrefix="0" xfId="0"/>
    <xf numFmtId="167" fontId="0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right"/>
    </xf>
    <xf numFmtId="166" fontId="4" fillId="6" borderId="1" pivotButton="0" quotePrefix="0" xfId="0"/>
    <xf numFmtId="167" fontId="4" fillId="6" borderId="1" pivotButton="0" quotePrefix="0" xfId="0"/>
    <xf numFmtId="0" fontId="1" fillId="0" borderId="0" pivotButton="0" quotePrefix="0" xfId="0"/>
    <xf numFmtId="0" fontId="2" fillId="7" borderId="1" applyAlignment="1" pivotButton="0" quotePrefix="0" xfId="0">
      <alignment horizontal="center" vertical="center"/>
    </xf>
    <xf numFmtId="166" fontId="4" fillId="3" borderId="1" pivotButton="0" quotePrefix="0" xfId="0"/>
    <xf numFmtId="166" fontId="4" fillId="5" borderId="1" pivotButton="0" quotePrefix="0" xfId="0"/>
    <xf numFmtId="167" fontId="4" fillId="3" borderId="1" pivotButton="0" quotePrefix="0" xfId="0"/>
    <xf numFmtId="168" fontId="4" fillId="5" borderId="1" pivotButton="0" quotePrefix="0" xfId="0"/>
    <xf numFmtId="0" fontId="2" fillId="7" borderId="0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 wrapText="1"/>
    </xf>
    <xf numFmtId="166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center" vertical="center"/>
    </xf>
    <xf numFmtId="167" fontId="3" fillId="3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  <xf numFmtId="0" fontId="4" fillId="3" borderId="1" pivotButton="0" quotePrefix="0" xfId="0"/>
    <xf numFmtId="0" fontId="4" fillId="3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/>
    </xf>
    <xf numFmtId="165" fontId="3" fillId="4" borderId="1" applyAlignment="1" pivotButton="0" quotePrefix="0" xfId="0">
      <alignment horizontal="center" vertical="center"/>
    </xf>
    <xf numFmtId="166" fontId="0" fillId="3" borderId="1" pivotButton="0" quotePrefix="0" xfId="0"/>
    <xf numFmtId="167" fontId="3" fillId="4" borderId="1" applyAlignment="1" pivotButton="0" quotePrefix="0" xfId="0">
      <alignment horizontal="center" vertical="center"/>
    </xf>
    <xf numFmtId="167" fontId="0" fillId="3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center" vertical="center"/>
    </xf>
    <xf numFmtId="166" fontId="0" fillId="5" borderId="1" pivotButton="0" quotePrefix="0" xfId="0"/>
    <xf numFmtId="167" fontId="0" fillId="5" borderId="1" applyAlignment="1" pivotButton="0" quotePrefix="0" xfId="0">
      <alignment horizontal="center" vertical="center"/>
    </xf>
    <xf numFmtId="166" fontId="4" fillId="6" borderId="1" pivotButton="0" quotePrefix="0" xfId="0"/>
    <xf numFmtId="167" fontId="4" fillId="6" borderId="1" pivotButton="0" quotePrefix="0" xfId="0"/>
    <xf numFmtId="166" fontId="4" fillId="3" borderId="1" pivotButton="0" quotePrefix="0" xfId="0"/>
    <xf numFmtId="166" fontId="4" fillId="5" borderId="1" pivotButton="0" quotePrefix="0" xfId="0"/>
    <xf numFmtId="167" fontId="4" fillId="3" borderId="1" pivotButton="0" quotePrefix="0" xfId="0"/>
    <xf numFmtId="168" fontId="4" fillId="5" borderId="1" pivotButton="0" quotePrefix="0" xfId="0"/>
    <xf numFmtId="166" fontId="3" fillId="3" borderId="1" applyAlignment="1" pivotButton="0" quotePrefix="0" xfId="0">
      <alignment horizontal="center" vertical="center"/>
    </xf>
    <xf numFmtId="166" fontId="3" fillId="5" borderId="1" applyAlignment="1" pivotButton="0" quotePrefix="0" xfId="0">
      <alignment horizontal="center" vertical="center"/>
    </xf>
    <xf numFmtId="167" fontId="3" fillId="3" borderId="1" applyAlignment="1" pivotButton="0" quotePrefix="0" xfId="0">
      <alignment horizontal="center" vertical="center"/>
    </xf>
    <xf numFmtId="167" fontId="3" fillId="5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per medewerker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'Samenvatting'!B13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'Samenvatting'!$A$14:$A$23</f>
            </numRef>
          </cat>
          <val>
            <numRef>
              <f>'Samenvatting'!$B$14:$B$23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Medewerker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Uren per weeknummer</a:t>
            </a:r>
          </a:p>
        </rich>
      </tx>
    </title>
    <plotArea>
      <lineChart>
        <grouping val="standard"/>
        <ser>
          <idx val="0"/>
          <order val="0"/>
          <tx>
            <strRef>
              <f>'Samenvatting'!B27</f>
            </strRef>
          </tx>
          <spPr>
            <a:ln xmlns:a="http://schemas.openxmlformats.org/drawingml/2006/main" w="20000">
              <a:solidFill>
                <a:srgbClr val="C8102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'Samenvatting'!$A$28:$A$31</f>
            </numRef>
          </cat>
          <val>
            <numRef>
              <f>'Samenvatting'!$B$28:$B$31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Week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Uren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Declarabel vs. niet-declarabel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'Samenvatting'!$A$47:$A$48</f>
            </numRef>
          </cat>
          <val>
            <numRef>
              <f>'Samenvatting'!$B$47:$B$48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576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20</row>
      <rowOff>0</rowOff>
    </from>
    <ext cx="576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4</col>
      <colOff>0</colOff>
      <row>38</row>
      <rowOff>0</rowOff>
    </from>
    <ext cx="5760000" cy="324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1" customWidth="1" min="2" max="2"/>
    <col width="12" customWidth="1" min="3" max="3"/>
    <col width="15" customWidth="1" min="4" max="4"/>
    <col width="22" customWidth="1" min="5" max="5"/>
    <col width="20" customWidth="1" min="6" max="6"/>
    <col width="18" customWidth="1" min="7" max="7"/>
    <col width="12" customWidth="1" min="8" max="8"/>
    <col width="10" customWidth="1" min="9" max="9"/>
    <col width="10" customWidth="1" min="10" max="10"/>
    <col width="11" customWidth="1" min="11" max="11"/>
    <col width="11" customWidth="1" min="12" max="12"/>
    <col width="11" customWidth="1" min="13" max="13"/>
    <col width="12" customWidth="1" min="14" max="14"/>
    <col width="22" customWidth="1" min="15" max="15"/>
  </cols>
  <sheetData>
    <row r="1" ht="26" customHeight="1">
      <c r="A1" s="1" t="inlineStr">
        <is>
          <t>Urenregistratie 2026 — Uren bijhouden sjabloon</t>
        </is>
      </c>
    </row>
    <row r="2">
      <c r="A2" s="2" t="inlineStr">
        <is>
          <t>Datum</t>
        </is>
      </c>
      <c r="B2" s="2" t="inlineStr">
        <is>
          <t>Weeknummer</t>
        </is>
      </c>
      <c r="C2" s="2" t="inlineStr">
        <is>
          <t>Medewerker</t>
        </is>
      </c>
      <c r="D2" s="2" t="inlineStr">
        <is>
          <t>Vestigingsplaats</t>
        </is>
      </c>
      <c r="E2" s="2" t="inlineStr">
        <is>
          <t>Project</t>
        </is>
      </c>
      <c r="F2" s="2" t="inlineStr">
        <is>
          <t>Activiteit</t>
        </is>
      </c>
      <c r="G2" s="2" t="inlineStr">
        <is>
          <t>Klant</t>
        </is>
      </c>
      <c r="H2" s="2" t="inlineStr">
        <is>
          <t>Declarabel?</t>
        </is>
      </c>
      <c r="I2" s="2" t="inlineStr">
        <is>
          <t>Starttijd</t>
        </is>
      </c>
      <c r="J2" s="2" t="inlineStr">
        <is>
          <t>Eindtijd</t>
        </is>
      </c>
      <c r="K2" s="2" t="inlineStr">
        <is>
          <t>Pauze (min)</t>
        </is>
      </c>
      <c r="L2" s="2" t="inlineStr">
        <is>
          <t>Aantal uren</t>
        </is>
      </c>
      <c r="M2" s="2" t="inlineStr">
        <is>
          <t>Uurtarief</t>
        </is>
      </c>
      <c r="N2" s="2" t="inlineStr">
        <is>
          <t>Omzet</t>
        </is>
      </c>
      <c r="O2" s="2" t="inlineStr">
        <is>
          <t>Opmerking</t>
        </is>
      </c>
    </row>
    <row r="3">
      <c r="A3" s="35" t="n">
        <v>46034</v>
      </c>
      <c r="B3" s="4">
        <f>WEEKNUM(A3,2)</f>
        <v/>
      </c>
      <c r="C3" s="5" t="inlineStr">
        <is>
          <t>Sanne</t>
        </is>
      </c>
      <c r="D3" s="5" t="inlineStr">
        <is>
          <t>Amsterdam</t>
        </is>
      </c>
      <c r="E3" s="5" t="inlineStr">
        <is>
          <t>Website-ontwikkeling</t>
        </is>
      </c>
      <c r="F3" s="5" t="inlineStr">
        <is>
          <t>Frontend bouwen</t>
        </is>
      </c>
      <c r="G3" s="5" t="inlineStr">
        <is>
          <t>KVK-hulpdesk</t>
        </is>
      </c>
      <c r="H3" s="6" t="inlineStr">
        <is>
          <t>Ja</t>
        </is>
      </c>
      <c r="I3" s="36" t="n">
        <v>0.3541666666666667</v>
      </c>
      <c r="J3" s="36" t="n">
        <v>0.6979166666666666</v>
      </c>
      <c r="K3" s="6" t="n">
        <v>30</v>
      </c>
      <c r="L3" s="37">
        <f>IFERROR(((J3-I3)*24)-(K3/60),0)</f>
        <v/>
      </c>
      <c r="M3" s="38" t="n">
        <v>45</v>
      </c>
      <c r="N3" s="39">
        <f>IF(H3="Ja",L3*M3,0)</f>
        <v/>
      </c>
      <c r="O3" s="5" t="inlineStr">
        <is>
          <t>Sprint 2 afgerond</t>
        </is>
      </c>
    </row>
    <row r="4">
      <c r="A4" s="40" t="n">
        <v>46035</v>
      </c>
      <c r="B4" s="12">
        <f>WEEKNUM(A4,2)</f>
        <v/>
      </c>
      <c r="C4" s="13" t="inlineStr">
        <is>
          <t>Daan</t>
        </is>
      </c>
      <c r="D4" s="13" t="inlineStr">
        <is>
          <t>Rotterdam</t>
        </is>
      </c>
      <c r="E4" s="13" t="inlineStr">
        <is>
          <t>Support &amp; administratie</t>
        </is>
      </c>
      <c r="F4" s="13" t="inlineStr">
        <is>
          <t>Ticket afhandeling</t>
        </is>
      </c>
      <c r="G4" s="13" t="inlineStr">
        <is>
          <t>Gemeente Rotterdam</t>
        </is>
      </c>
      <c r="H4" s="6" t="inlineStr">
        <is>
          <t>Nee</t>
        </is>
      </c>
      <c r="I4" s="36" t="n">
        <v>0.375</v>
      </c>
      <c r="J4" s="36" t="n">
        <v>0.7083333333333334</v>
      </c>
      <c r="K4" s="6" t="n">
        <v>45</v>
      </c>
      <c r="L4" s="41">
        <f>IFERROR(((J4-I4)*24)-(K4/60),0)</f>
        <v/>
      </c>
      <c r="M4" s="38" t="n">
        <v>45</v>
      </c>
      <c r="N4" s="42">
        <f>IF(H4="Ja",L4*M4,0)</f>
        <v/>
      </c>
      <c r="O4" s="13" t="inlineStr">
        <is>
          <t>Interne uren</t>
        </is>
      </c>
    </row>
    <row r="5">
      <c r="A5" s="35" t="n">
        <v>46036</v>
      </c>
      <c r="B5" s="4">
        <f>WEEKNUM(A5,2)</f>
        <v/>
      </c>
      <c r="C5" s="5" t="inlineStr">
        <is>
          <t>Emma</t>
        </is>
      </c>
      <c r="D5" s="5" t="inlineStr">
        <is>
          <t>Utrecht</t>
        </is>
      </c>
      <c r="E5" s="5" t="inlineStr">
        <is>
          <t>Marketingcampagne</t>
        </is>
      </c>
      <c r="F5" s="5" t="inlineStr">
        <is>
          <t>Social media planning</t>
        </is>
      </c>
      <c r="G5" s="5" t="inlineStr">
        <is>
          <t>Bakkerij van Dijk</t>
        </is>
      </c>
      <c r="H5" s="6" t="inlineStr">
        <is>
          <t>Ja</t>
        </is>
      </c>
      <c r="I5" s="36" t="n">
        <v>0.3645833333333333</v>
      </c>
      <c r="J5" s="36" t="n">
        <v>0.6458333333333334</v>
      </c>
      <c r="K5" s="6" t="n">
        <v>30</v>
      </c>
      <c r="L5" s="37">
        <f>IFERROR(((J5-I5)*24)-(K5/60),0)</f>
        <v/>
      </c>
      <c r="M5" s="38" t="n">
        <v>55</v>
      </c>
      <c r="N5" s="39">
        <f>IF(H5="Ja",L5*M5,0)</f>
        <v/>
      </c>
      <c r="O5" s="5" t="inlineStr">
        <is>
          <t>Campagne Q1</t>
        </is>
      </c>
    </row>
    <row r="6">
      <c r="A6" s="40" t="n">
        <v>46037</v>
      </c>
      <c r="B6" s="12">
        <f>WEEKNUM(A6,2)</f>
        <v/>
      </c>
      <c r="C6" s="13" t="inlineStr">
        <is>
          <t>Lars</t>
        </is>
      </c>
      <c r="D6" s="13" t="inlineStr">
        <is>
          <t>Eindhoven</t>
        </is>
      </c>
      <c r="E6" s="13" t="inlineStr">
        <is>
          <t>Softwaretest</t>
        </is>
      </c>
      <c r="F6" s="13" t="inlineStr">
        <is>
          <t>Regressietest module A</t>
        </is>
      </c>
      <c r="G6" s="13" t="inlineStr">
        <is>
          <t>TechNova B.V.</t>
        </is>
      </c>
      <c r="H6" s="6" t="inlineStr">
        <is>
          <t>Ja</t>
        </is>
      </c>
      <c r="I6" s="36" t="n">
        <v>0.3854166666666667</v>
      </c>
      <c r="J6" s="36" t="n">
        <v>0.7395833333333334</v>
      </c>
      <c r="K6" s="6" t="n">
        <v>60</v>
      </c>
      <c r="L6" s="41">
        <f>IFERROR(((J6-I6)*24)-(K6/60),0)</f>
        <v/>
      </c>
      <c r="M6" s="38" t="n">
        <v>62.5</v>
      </c>
      <c r="N6" s="42">
        <f>IF(H6="Ja",L6*M6,0)</f>
        <v/>
      </c>
      <c r="O6" s="13" t="inlineStr">
        <is>
          <t>Testcyclus 3</t>
        </is>
      </c>
    </row>
    <row r="7">
      <c r="A7" s="35" t="n">
        <v>46038</v>
      </c>
      <c r="B7" s="4">
        <f>WEEKNUM(A7,2)</f>
        <v/>
      </c>
      <c r="C7" s="5" t="inlineStr">
        <is>
          <t>Sophie</t>
        </is>
      </c>
      <c r="D7" s="5" t="inlineStr">
        <is>
          <t>Den Haag</t>
        </is>
      </c>
      <c r="E7" s="5" t="inlineStr">
        <is>
          <t>Klantcontact</t>
        </is>
      </c>
      <c r="F7" s="5" t="inlineStr">
        <is>
          <t>Intakegesprekken</t>
        </is>
      </c>
      <c r="G7" s="5" t="inlineStr">
        <is>
          <t>Ministerie Fin.</t>
        </is>
      </c>
      <c r="H7" s="6" t="inlineStr">
        <is>
          <t>Ja</t>
        </is>
      </c>
      <c r="I7" s="36" t="n">
        <v>0.3541666666666667</v>
      </c>
      <c r="J7" s="36" t="n">
        <v>0.5833333333333334</v>
      </c>
      <c r="K7" s="6" t="n">
        <v>30</v>
      </c>
      <c r="L7" s="37">
        <f>IFERROR(((J7-I7)*24)-(K7/60),0)</f>
        <v/>
      </c>
      <c r="M7" s="38" t="n">
        <v>75</v>
      </c>
      <c r="N7" s="39">
        <f>IF(H7="Ja",L7*M7,0)</f>
        <v/>
      </c>
      <c r="O7" s="5" t="inlineStr"/>
    </row>
    <row r="8">
      <c r="A8" s="40" t="n">
        <v>46055</v>
      </c>
      <c r="B8" s="12">
        <f>WEEKNUM(A8,2)</f>
        <v/>
      </c>
      <c r="C8" s="13" t="inlineStr">
        <is>
          <t>Bram</t>
        </is>
      </c>
      <c r="D8" s="13" t="inlineStr">
        <is>
          <t>Groningen</t>
        </is>
      </c>
      <c r="E8" s="13" t="inlineStr">
        <is>
          <t>Implementatie</t>
        </is>
      </c>
      <c r="F8" s="13" t="inlineStr">
        <is>
          <t>Systeeminrichting</t>
        </is>
      </c>
      <c r="G8" s="13" t="inlineStr">
        <is>
          <t>Zorggroep Noord</t>
        </is>
      </c>
      <c r="H8" s="6" t="inlineStr">
        <is>
          <t>Ja</t>
        </is>
      </c>
      <c r="I8" s="36" t="n">
        <v>0.3333333333333333</v>
      </c>
      <c r="J8" s="36" t="n">
        <v>0.6875</v>
      </c>
      <c r="K8" s="6" t="n">
        <v>45</v>
      </c>
      <c r="L8" s="41">
        <f>IFERROR(((J8-I8)*24)-(K8/60),0)</f>
        <v/>
      </c>
      <c r="M8" s="38" t="n">
        <v>62.5</v>
      </c>
      <c r="N8" s="42">
        <f>IF(H8="Ja",L8*M8,0)</f>
        <v/>
      </c>
      <c r="O8" s="13" t="inlineStr">
        <is>
          <t>Fase 1 gestart</t>
        </is>
      </c>
    </row>
    <row r="9">
      <c r="A9" s="35" t="n">
        <v>46056</v>
      </c>
      <c r="B9" s="4">
        <f>WEEKNUM(A9,2)</f>
        <v/>
      </c>
      <c r="C9" s="5" t="inlineStr">
        <is>
          <t>Julia</t>
        </is>
      </c>
      <c r="D9" s="5" t="inlineStr">
        <is>
          <t>Tilburg</t>
        </is>
      </c>
      <c r="E9" s="5" t="inlineStr">
        <is>
          <t>Content &amp; planning</t>
        </is>
      </c>
      <c r="F9" s="5" t="inlineStr">
        <is>
          <t>Redactie nieuwsbrief</t>
        </is>
      </c>
      <c r="G9" s="5" t="inlineStr">
        <is>
          <t>Retailplus</t>
        </is>
      </c>
      <c r="H9" s="6" t="inlineStr">
        <is>
          <t>Nee</t>
        </is>
      </c>
      <c r="I9" s="36" t="n">
        <v>0.3958333333333333</v>
      </c>
      <c r="J9" s="36" t="n">
        <v>0.625</v>
      </c>
      <c r="K9" s="6" t="n">
        <v>30</v>
      </c>
      <c r="L9" s="37">
        <f>IFERROR(((J9-I9)*24)-(K9/60),0)</f>
        <v/>
      </c>
      <c r="M9" s="38" t="n">
        <v>45</v>
      </c>
      <c r="N9" s="39">
        <f>IF(H9="Ja",L9*M9,0)</f>
        <v/>
      </c>
      <c r="O9" s="5" t="inlineStr">
        <is>
          <t>Interne review</t>
        </is>
      </c>
    </row>
    <row r="10">
      <c r="A10" s="40" t="n">
        <v>46057</v>
      </c>
      <c r="B10" s="12">
        <f>WEEKNUM(A10,2)</f>
        <v/>
      </c>
      <c r="C10" s="13" t="inlineStr">
        <is>
          <t>Thijs</t>
        </is>
      </c>
      <c r="D10" s="13" t="inlineStr">
        <is>
          <t>Nijmegen</t>
        </is>
      </c>
      <c r="E10" s="13" t="inlineStr">
        <is>
          <t>Advies &amp; analyse</t>
        </is>
      </c>
      <c r="F10" s="13" t="inlineStr">
        <is>
          <t>Procesanalyse</t>
        </is>
      </c>
      <c r="G10" s="13" t="inlineStr">
        <is>
          <t>Waterschap Rijn</t>
        </is>
      </c>
      <c r="H10" s="6" t="inlineStr">
        <is>
          <t>Ja</t>
        </is>
      </c>
      <c r="I10" s="36" t="n">
        <v>0.3541666666666667</v>
      </c>
      <c r="J10" s="36" t="n">
        <v>0.7083333333333334</v>
      </c>
      <c r="K10" s="6" t="n">
        <v>60</v>
      </c>
      <c r="L10" s="41">
        <f>IFERROR(((J10-I10)*24)-(K10/60),0)</f>
        <v/>
      </c>
      <c r="M10" s="38" t="n">
        <v>75</v>
      </c>
      <c r="N10" s="42">
        <f>IF(H10="Ja",L10*M10,0)</f>
        <v/>
      </c>
      <c r="O10" s="13" t="inlineStr"/>
    </row>
    <row r="11">
      <c r="A11" s="35" t="n">
        <v>46071</v>
      </c>
      <c r="B11" s="4">
        <f>WEEKNUM(A11,2)</f>
        <v/>
      </c>
      <c r="C11" s="5" t="inlineStr">
        <is>
          <t>Lieke</t>
        </is>
      </c>
      <c r="D11" s="5" t="inlineStr">
        <is>
          <t>Breda</t>
        </is>
      </c>
      <c r="E11" s="5" t="inlineStr">
        <is>
          <t>Accountmanagement</t>
        </is>
      </c>
      <c r="F11" s="5" t="inlineStr">
        <is>
          <t>Klantbezoek</t>
        </is>
      </c>
      <c r="G11" s="5" t="inlineStr">
        <is>
          <t>Bouwbedrijf de Vries</t>
        </is>
      </c>
      <c r="H11" s="6" t="inlineStr">
        <is>
          <t>Ja</t>
        </is>
      </c>
      <c r="I11" s="36" t="n">
        <v>0.375</v>
      </c>
      <c r="J11" s="36" t="n">
        <v>0.6770833333333334</v>
      </c>
      <c r="K11" s="6" t="n">
        <v>30</v>
      </c>
      <c r="L11" s="37">
        <f>IFERROR(((J11-I11)*24)-(K11/60),0)</f>
        <v/>
      </c>
      <c r="M11" s="38" t="n">
        <v>62.5</v>
      </c>
      <c r="N11" s="39">
        <f>IF(H11="Ja",L11*M11,0)</f>
        <v/>
      </c>
      <c r="O11" s="5" t="inlineStr">
        <is>
          <t>Nieuw contract</t>
        </is>
      </c>
    </row>
    <row r="12">
      <c r="A12" s="40" t="n">
        <v>46084</v>
      </c>
      <c r="B12" s="12">
        <f>WEEKNUM(A12,2)</f>
        <v/>
      </c>
      <c r="C12" s="13" t="inlineStr">
        <is>
          <t>Ruben</t>
        </is>
      </c>
      <c r="D12" s="13" t="inlineStr">
        <is>
          <t>Haarlem</t>
        </is>
      </c>
      <c r="E12" s="13" t="inlineStr">
        <is>
          <t>Facturatie &amp; reporting</t>
        </is>
      </c>
      <c r="F12" s="13" t="inlineStr">
        <is>
          <t>Maandrapportage</t>
        </is>
      </c>
      <c r="G12" s="13" t="inlineStr">
        <is>
          <t>KVK-hulpdesk</t>
        </is>
      </c>
      <c r="H12" s="6" t="inlineStr">
        <is>
          <t>Nee</t>
        </is>
      </c>
      <c r="I12" s="36" t="n">
        <v>0.3645833333333333</v>
      </c>
      <c r="J12" s="36" t="n">
        <v>0.65625</v>
      </c>
      <c r="K12" s="6" t="n">
        <v>45</v>
      </c>
      <c r="L12" s="41">
        <f>IFERROR(((J12-I12)*24)-(K12/60),0)</f>
        <v/>
      </c>
      <c r="M12" s="38" t="n">
        <v>45</v>
      </c>
      <c r="N12" s="42">
        <f>IF(H12="Ja",L12*M12,0)</f>
        <v/>
      </c>
      <c r="O12" s="13" t="inlineStr">
        <is>
          <t>Interne rapportage</t>
        </is>
      </c>
    </row>
    <row r="13"/>
    <row r="14">
      <c r="K14" s="16" t="inlineStr">
        <is>
          <t>Totaal:</t>
        </is>
      </c>
      <c r="L14" s="43">
        <f>SUM(L3:L12)</f>
        <v/>
      </c>
      <c r="N14" s="44">
        <f>SUM(N3:N12)</f>
        <v/>
      </c>
    </row>
  </sheetData>
  <mergeCells count="1">
    <mergeCell ref="A1:O1"/>
  </mergeCells>
  <conditionalFormatting sqref="H3:H12">
    <cfRule type="expression" priority="1" dxfId="0" stopIfTrue="1">
      <formula>H3="Ja"</formula>
    </cfRule>
    <cfRule type="expression" priority="2" dxfId="1" stopIfTrue="1">
      <formula>H3="Nee"</formula>
    </cfRule>
  </conditionalFormatting>
  <conditionalFormatting sqref="N3:N12">
    <cfRule type="cellIs" priority="3" operator="greaterThan" dxfId="2">
      <formula>0</formula>
    </cfRule>
  </conditionalFormatting>
  <conditionalFormatting sqref="L3:L12">
    <cfRule type="cellIs" priority="4" operator="lessThan" dxfId="1">
      <formula>0</formula>
    </cfRule>
  </conditionalFormatting>
  <dataValidations count="1">
    <dataValidation sqref="H3:H200" showErrorMessage="1" showInputMessage="1" allowBlank="0" type="list">
      <formula1>"Ja,Nee"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</cols>
  <sheetData>
    <row r="1" ht="26" customHeight="1">
      <c r="A1" s="19" t="inlineStr">
        <is>
          <t>Samenvatting — Uren &amp; Omzet Dashboard 2026</t>
        </is>
      </c>
    </row>
    <row r="2"/>
    <row r="3">
      <c r="A3" s="20" t="inlineStr">
        <is>
          <t>KPI</t>
        </is>
      </c>
      <c r="B3" s="20" t="inlineStr">
        <is>
          <t>Waarde</t>
        </is>
      </c>
    </row>
    <row r="4">
      <c r="A4" s="5" t="inlineStr">
        <is>
          <t>Totaal aantal uren</t>
        </is>
      </c>
      <c r="B4" s="45">
        <f>SUM(Urenregistratie!L3:L12)</f>
        <v/>
      </c>
    </row>
    <row r="5">
      <c r="A5" s="13" t="inlineStr">
        <is>
          <t>Totaal declarabele uren</t>
        </is>
      </c>
      <c r="B5" s="46">
        <f>SUMIF(Urenregistratie!H3:H12,"Ja",Urenregistratie!L3:L12)</f>
        <v/>
      </c>
    </row>
    <row r="6">
      <c r="A6" s="5" t="inlineStr">
        <is>
          <t>Totaal niet-declarabele uren</t>
        </is>
      </c>
      <c r="B6" s="45">
        <f>SUMIF(Urenregistratie!H3:H12,"Nee",Urenregistratie!L3:L12)</f>
        <v/>
      </c>
    </row>
    <row r="7">
      <c r="A7" s="13" t="inlineStr">
        <is>
          <t>Gemiddeld aantal uren per registratie</t>
        </is>
      </c>
      <c r="B7" s="46">
        <f>IFERROR(AVERAGE(Urenregistratie!L3:L12),0)</f>
        <v/>
      </c>
    </row>
    <row r="8">
      <c r="A8" s="5" t="inlineStr">
        <is>
          <t>Totaal omzet</t>
        </is>
      </c>
      <c r="B8" s="47">
        <f>SUM(Urenregistratie!N3:N12)</f>
        <v/>
      </c>
    </row>
    <row r="9">
      <c r="A9" s="13" t="inlineStr">
        <is>
          <t>Declarabiliteitspercentage</t>
        </is>
      </c>
      <c r="B9" s="48">
        <f>IFERROR(B4/B2,0)</f>
        <v/>
      </c>
    </row>
    <row r="10"/>
    <row r="11"/>
    <row r="12">
      <c r="A12" s="25" t="inlineStr">
        <is>
          <t>Uren per medewerker</t>
        </is>
      </c>
    </row>
    <row r="13">
      <c r="A13" s="2" t="inlineStr">
        <is>
          <t>Medewerker</t>
        </is>
      </c>
      <c r="B13" s="2" t="inlineStr">
        <is>
          <t>Aantal uren</t>
        </is>
      </c>
      <c r="C13" s="2" t="inlineStr">
        <is>
          <t>Aantal registraties</t>
        </is>
      </c>
    </row>
    <row r="14">
      <c r="A14" s="26" t="inlineStr">
        <is>
          <t>Bram</t>
        </is>
      </c>
      <c r="B14" s="49">
        <f>SUMIF(Urenregistratie!C3:C12,A14,Urenregistratie!L3:L12)</f>
        <v/>
      </c>
      <c r="C14" s="4">
        <f>COUNTIF(Urenregistratie!C3:C12,A14)</f>
        <v/>
      </c>
    </row>
    <row r="15">
      <c r="A15" s="28" t="inlineStr">
        <is>
          <t>Daan</t>
        </is>
      </c>
      <c r="B15" s="50">
        <f>SUMIF(Urenregistratie!C3:C12,A15,Urenregistratie!L3:L12)</f>
        <v/>
      </c>
      <c r="C15" s="12">
        <f>COUNTIF(Urenregistratie!C3:C12,A15)</f>
        <v/>
      </c>
    </row>
    <row r="16">
      <c r="A16" s="26" t="inlineStr">
        <is>
          <t>Emma</t>
        </is>
      </c>
      <c r="B16" s="49">
        <f>SUMIF(Urenregistratie!C3:C12,A16,Urenregistratie!L3:L12)</f>
        <v/>
      </c>
      <c r="C16" s="4">
        <f>COUNTIF(Urenregistratie!C3:C12,A16)</f>
        <v/>
      </c>
    </row>
    <row r="17">
      <c r="A17" s="28" t="inlineStr">
        <is>
          <t>Julia</t>
        </is>
      </c>
      <c r="B17" s="50">
        <f>SUMIF(Urenregistratie!C3:C12,A17,Urenregistratie!L3:L12)</f>
        <v/>
      </c>
      <c r="C17" s="12">
        <f>COUNTIF(Urenregistratie!C3:C12,A17)</f>
        <v/>
      </c>
    </row>
    <row r="18">
      <c r="A18" s="26" t="inlineStr">
        <is>
          <t>Lars</t>
        </is>
      </c>
      <c r="B18" s="49">
        <f>SUMIF(Urenregistratie!C3:C12,A18,Urenregistratie!L3:L12)</f>
        <v/>
      </c>
      <c r="C18" s="4">
        <f>COUNTIF(Urenregistratie!C3:C12,A18)</f>
        <v/>
      </c>
    </row>
    <row r="19">
      <c r="A19" s="28" t="inlineStr">
        <is>
          <t>Lieke</t>
        </is>
      </c>
      <c r="B19" s="50">
        <f>SUMIF(Urenregistratie!C3:C12,A19,Urenregistratie!L3:L12)</f>
        <v/>
      </c>
      <c r="C19" s="12">
        <f>COUNTIF(Urenregistratie!C3:C12,A19)</f>
        <v/>
      </c>
    </row>
    <row r="20">
      <c r="A20" s="26" t="inlineStr">
        <is>
          <t>Ruben</t>
        </is>
      </c>
      <c r="B20" s="49">
        <f>SUMIF(Urenregistratie!C3:C12,A20,Urenregistratie!L3:L12)</f>
        <v/>
      </c>
      <c r="C20" s="4">
        <f>COUNTIF(Urenregistratie!C3:C12,A20)</f>
        <v/>
      </c>
    </row>
    <row r="21">
      <c r="A21" s="28" t="inlineStr">
        <is>
          <t>Sanne</t>
        </is>
      </c>
      <c r="B21" s="50">
        <f>SUMIF(Urenregistratie!C3:C12,A21,Urenregistratie!L3:L12)</f>
        <v/>
      </c>
      <c r="C21" s="12">
        <f>COUNTIF(Urenregistratie!C3:C12,A21)</f>
        <v/>
      </c>
    </row>
    <row r="22">
      <c r="A22" s="26" t="inlineStr">
        <is>
          <t>Sophie</t>
        </is>
      </c>
      <c r="B22" s="49">
        <f>SUMIF(Urenregistratie!C3:C12,A22,Urenregistratie!L3:L12)</f>
        <v/>
      </c>
      <c r="C22" s="4">
        <f>COUNTIF(Urenregistratie!C3:C12,A22)</f>
        <v/>
      </c>
    </row>
    <row r="23">
      <c r="A23" s="28" t="inlineStr">
        <is>
          <t>Thijs</t>
        </is>
      </c>
      <c r="B23" s="50">
        <f>SUMIF(Urenregistratie!C3:C12,A23,Urenregistratie!L3:L12)</f>
        <v/>
      </c>
      <c r="C23" s="12">
        <f>COUNTIF(Urenregistratie!C3:C12,A23)</f>
        <v/>
      </c>
    </row>
    <row r="24"/>
    <row r="25"/>
    <row r="26">
      <c r="A26" s="25" t="inlineStr">
        <is>
          <t>Uren per weeknummer</t>
        </is>
      </c>
    </row>
    <row r="27">
      <c r="A27" s="2" t="inlineStr">
        <is>
          <t>Weeknummer</t>
        </is>
      </c>
      <c r="B27" s="2" t="inlineStr">
        <is>
          <t>Aantal uren</t>
        </is>
      </c>
    </row>
    <row r="28">
      <c r="A28" s="4" t="n">
        <v>3</v>
      </c>
      <c r="B28" s="49">
        <f>SUMIF(Urenregistratie!B3:B12,A28,Urenregistratie!L3:L12)</f>
        <v/>
      </c>
    </row>
    <row r="29">
      <c r="A29" s="12" t="n">
        <v>6</v>
      </c>
      <c r="B29" s="50">
        <f>SUMIF(Urenregistratie!B3:B12,A29,Urenregistratie!L3:L12)</f>
        <v/>
      </c>
    </row>
    <row r="30">
      <c r="A30" s="4" t="n">
        <v>8</v>
      </c>
      <c r="B30" s="49">
        <f>SUMIF(Urenregistratie!B3:B12,A30,Urenregistratie!L3:L12)</f>
        <v/>
      </c>
    </row>
    <row r="31">
      <c r="A31" s="12" t="n">
        <v>10</v>
      </c>
      <c r="B31" s="50">
        <f>SUMIF(Urenregistratie!B3:B12,A31,Urenregistratie!L3:L12)</f>
        <v/>
      </c>
    </row>
    <row r="32"/>
    <row r="33"/>
    <row r="34">
      <c r="A34" s="25" t="inlineStr">
        <is>
          <t>Omzet per klant</t>
        </is>
      </c>
    </row>
    <row r="35">
      <c r="A35" s="2" t="inlineStr">
        <is>
          <t>Klant</t>
        </is>
      </c>
      <c r="B35" s="2" t="inlineStr">
        <is>
          <t>Omzet</t>
        </is>
      </c>
    </row>
    <row r="36">
      <c r="A36" s="26" t="inlineStr">
        <is>
          <t>Bakkerij van Dijk</t>
        </is>
      </c>
      <c r="B36" s="51">
        <f>SUMIF(Urenregistratie!G3:G12,A36,Urenregistratie!N3:N12)</f>
        <v/>
      </c>
    </row>
    <row r="37">
      <c r="A37" s="28" t="inlineStr">
        <is>
          <t>Bouwbedrijf de Vries</t>
        </is>
      </c>
      <c r="B37" s="52">
        <f>SUMIF(Urenregistratie!G3:G12,A37,Urenregistratie!N3:N12)</f>
        <v/>
      </c>
    </row>
    <row r="38">
      <c r="A38" s="26" t="inlineStr">
        <is>
          <t>Gemeente Rotterdam</t>
        </is>
      </c>
      <c r="B38" s="51">
        <f>SUMIF(Urenregistratie!G3:G12,A38,Urenregistratie!N3:N12)</f>
        <v/>
      </c>
    </row>
    <row r="39">
      <c r="A39" s="28" t="inlineStr">
        <is>
          <t>KVK-hulpdesk</t>
        </is>
      </c>
      <c r="B39" s="52">
        <f>SUMIF(Urenregistratie!G3:G12,A39,Urenregistratie!N3:N12)</f>
        <v/>
      </c>
    </row>
    <row r="40">
      <c r="A40" s="26" t="inlineStr">
        <is>
          <t>Ministerie Fin.</t>
        </is>
      </c>
      <c r="B40" s="51">
        <f>SUMIF(Urenregistratie!G3:G12,A40,Urenregistratie!N3:N12)</f>
        <v/>
      </c>
    </row>
    <row r="41">
      <c r="A41" s="28" t="inlineStr">
        <is>
          <t>Retailplus</t>
        </is>
      </c>
      <c r="B41" s="52">
        <f>SUMIF(Urenregistratie!G3:G12,A41,Urenregistratie!N3:N12)</f>
        <v/>
      </c>
    </row>
    <row r="42">
      <c r="A42" s="26" t="inlineStr">
        <is>
          <t>TechNova B.V.</t>
        </is>
      </c>
      <c r="B42" s="51">
        <f>SUMIF(Urenregistratie!G3:G12,A42,Urenregistratie!N3:N12)</f>
        <v/>
      </c>
    </row>
    <row r="43">
      <c r="A43" s="28" t="inlineStr">
        <is>
          <t>Waterschap Rijn</t>
        </is>
      </c>
      <c r="B43" s="52">
        <f>SUMIF(Urenregistratie!G3:G12,A43,Urenregistratie!N3:N12)</f>
        <v/>
      </c>
    </row>
    <row r="44">
      <c r="A44" s="26" t="inlineStr">
        <is>
          <t>Zorggroep Noord</t>
        </is>
      </c>
      <c r="B44" s="51">
        <f>SUMIF(Urenregistratie!G3:G12,A44,Urenregistratie!N3:N12)</f>
        <v/>
      </c>
    </row>
    <row r="45"/>
    <row r="46"/>
    <row r="47">
      <c r="A47" s="32" t="inlineStr">
        <is>
          <t>Declarabel</t>
        </is>
      </c>
      <c r="B47" s="37">
        <f>B5</f>
        <v/>
      </c>
    </row>
    <row r="48">
      <c r="A48" s="32" t="inlineStr">
        <is>
          <t>Niet-declarabel</t>
        </is>
      </c>
      <c r="B48" s="37">
        <f>B6</f>
        <v/>
      </c>
    </row>
  </sheetData>
  <mergeCells count="4">
    <mergeCell ref="A1:F1"/>
    <mergeCell ref="A12:C12"/>
    <mergeCell ref="A26:B26"/>
    <mergeCell ref="A34:B3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" customWidth="1" min="1" max="1"/>
    <col width="34" customWidth="1" min="2" max="2"/>
    <col width="60" customWidth="1" min="3" max="3"/>
    <col width="4" customWidth="1" min="4" max="4"/>
  </cols>
  <sheetData>
    <row r="1" ht="26" customHeight="1">
      <c r="A1" s="19" t="inlineStr">
        <is>
          <t>Instructies — Uren bijhouden sjabloon</t>
        </is>
      </c>
    </row>
    <row r="2"/>
    <row r="3">
      <c r="B3" s="20" t="inlineStr">
        <is>
          <t>Onderwerp</t>
        </is>
      </c>
      <c r="C3" s="20" t="inlineStr">
        <is>
          <t>Toelichting</t>
        </is>
      </c>
    </row>
    <row r="4" ht="32" customHeight="1">
      <c r="B4" s="33" t="inlineStr">
        <is>
          <t>Algemeen</t>
        </is>
      </c>
      <c r="C4" s="26" t="inlineStr">
        <is>
          <t>Vul in het tabblad 'Urenregistratie' per regel één werkdag of tijdblok in. Iedere rij is één registratie.</t>
        </is>
      </c>
    </row>
    <row r="5" ht="32" customHeight="1">
      <c r="B5" s="34" t="inlineStr">
        <is>
          <t>Datum &amp; week</t>
        </is>
      </c>
      <c r="C5" s="28" t="inlineStr">
        <is>
          <t>Vul de datum in bij kolom A (DD-MM-JJJJ). Het weeknummer (kolom B) wordt automatisch berekend met de formule =WEEKNUM(A2,2).</t>
        </is>
      </c>
    </row>
    <row r="6" ht="32" customHeight="1">
      <c r="B6" s="33" t="inlineStr">
        <is>
          <t>Declarabel?</t>
        </is>
      </c>
      <c r="C6" s="26" t="inlineStr">
        <is>
          <t>Kies 'Ja' of 'Nee' via het keuzemenu in kolom H. Alleen bij 'Ja' telt de omzet mee in de berekeningen.</t>
        </is>
      </c>
    </row>
    <row r="7" ht="32" customHeight="1">
      <c r="B7" s="34" t="inlineStr">
        <is>
          <t>Start- en eindtijd</t>
        </is>
      </c>
      <c r="C7" s="28" t="inlineStr">
        <is>
          <t>Vul start- en eindtijd in 24-uursnotatie in (bijv. 08:30 en 16:45) in kolom I en J.</t>
        </is>
      </c>
    </row>
    <row r="8" ht="32" customHeight="1">
      <c r="B8" s="33" t="inlineStr">
        <is>
          <t>Pauze</t>
        </is>
      </c>
      <c r="C8" s="26" t="inlineStr">
        <is>
          <t>Vul de pauzeduur in minuten in bij kolom K. Deze wordt automatisch afgetrokken van de gewerkte tijd.</t>
        </is>
      </c>
    </row>
    <row r="9" ht="32" customHeight="1">
      <c r="B9" s="34" t="inlineStr">
        <is>
          <t>Aantal uren</t>
        </is>
      </c>
      <c r="C9" s="28" t="inlineStr">
        <is>
          <t>Wordt automatisch berekend met de formule =((J2-I2)*24)-(K2/60). Niet handmatig aanpassen.</t>
        </is>
      </c>
    </row>
    <row r="10" ht="32" customHeight="1">
      <c r="B10" s="33" t="inlineStr">
        <is>
          <t>Uurtarief &amp; omzet</t>
        </is>
      </c>
      <c r="C10" s="26" t="inlineStr">
        <is>
          <t>Vul het uurtarief in euro's in bij kolom M. De omzet (kolom N) wordt automatisch berekend: =IF(H2="Ja",L2*M2,0).</t>
        </is>
      </c>
    </row>
    <row r="11" ht="32" customHeight="1">
      <c r="B11" s="34" t="inlineStr">
        <is>
          <t>Kleurgebruik</t>
        </is>
      </c>
      <c r="C11" s="28" t="inlineStr">
        <is>
          <t>Lichtgele cellen (#FFFBEB) zijn invoervelden. Groen geeft declarabele/positieve waarden aan, rood geeft niet-declarabele of afwijkende waarden aan.</t>
        </is>
      </c>
    </row>
    <row r="12" ht="32" customHeight="1">
      <c r="B12" s="33" t="inlineStr">
        <is>
          <t>Samenvatting</t>
        </is>
      </c>
      <c r="C12" s="26" t="inlineStr">
        <is>
          <t>Het tabblad 'Samenvatting' wordt automatisch bijgewerkt op basis van de ingevoerde uren. Handmatig aanpassen is niet nodig.</t>
        </is>
      </c>
    </row>
    <row r="13" ht="32" customHeight="1">
      <c r="B13" s="34" t="inlineStr">
        <is>
          <t>Grafieken</t>
        </is>
      </c>
      <c r="C13" s="28" t="inlineStr">
        <is>
          <t>De grafieken tonen uren per medewerker, uren per week en de verhouding declarabel/niet-declarabel.</t>
        </is>
      </c>
    </row>
    <row r="14" ht="32" customHeight="1">
      <c r="B14" s="33" t="inlineStr">
        <is>
          <t>Foutafhandeling</t>
        </is>
      </c>
      <c r="C14" s="26" t="inlineStr">
        <is>
          <t>Formules gebruiken IFERROR om foutmeldingen (zoals #DIV/0!) te voorkomen bij lege of onvolledige invoer.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2026-07-02T14:57:22Z</dcterms:created>
  <dcterms:modified xmlns:dcterms="http://purl.org/dc/terms/" xmlns:xsi="http://www.w3.org/2001/XMLSchema-instance" xsi:type="dcterms:W3CDTF">2026-07-02T14:57:22Z</dcterms:modified>
</cp:coreProperties>
</file>