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oorraad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nstruct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€&quot; #.##0,00"/>
    <numFmt numFmtId="165" formatCode="DD-MM-JJJJ"/>
    <numFmt numFmtId="166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b val="1"/>
    </font>
    <font>
      <name val="Calibri"/>
      <b val="1"/>
      <color rgb="00FFFFFF"/>
      <sz val="12"/>
    </font>
    <font>
      <b val="1"/>
      <color rgb="001E293B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4" borderId="1" pivotButton="0" quotePrefix="0" xfId="0"/>
    <xf numFmtId="164" fontId="0" fillId="3" borderId="1" pivotButton="0" quotePrefix="0" xfId="0"/>
    <xf numFmtId="0" fontId="0" fillId="3" borderId="1" pivotButton="0" quotePrefix="0" xfId="0"/>
    <xf numFmtId="165" fontId="0" fillId="0" borderId="1" pivotButton="0" quotePrefix="0" xfId="0"/>
    <xf numFmtId="164" fontId="0" fillId="4" borderId="1" pivotButton="0" quotePrefix="0" xfId="0"/>
    <xf numFmtId="166" fontId="0" fillId="4" borderId="1" pivotButton="0" quotePrefix="0" xfId="0"/>
    <xf numFmtId="0" fontId="0" fillId="5" borderId="1" pivotButton="0" quotePrefix="0" xfId="0"/>
    <xf numFmtId="164" fontId="0" fillId="5" borderId="1" pivotButton="0" quotePrefix="0" xfId="0"/>
    <xf numFmtId="166" fontId="0" fillId="5" borderId="1" pivotButton="0" quotePrefix="0" xfId="0"/>
    <xf numFmtId="0" fontId="3" fillId="0" borderId="1" pivotButton="0" quotePrefix="0" xfId="0"/>
    <xf numFmtId="164" fontId="3" fillId="0" borderId="1" pivotButton="0" quotePrefix="0" xfId="0"/>
    <xf numFmtId="0" fontId="4" fillId="6" borderId="0" pivotButton="0" quotePrefix="0" xfId="0"/>
    <xf numFmtId="0" fontId="3" fillId="4" borderId="1" pivotButton="0" quotePrefix="0" xfId="0"/>
    <xf numFmtId="1" fontId="5" fillId="0" borderId="1" pivotButton="0" quotePrefix="0" xfId="0"/>
    <xf numFmtId="0" fontId="3" fillId="5" borderId="1" pivotButton="0" quotePrefix="0" xfId="0"/>
    <xf numFmtId="164" fontId="5" fillId="0" borderId="1" pivotButton="0" quotePrefix="0" xfId="0"/>
    <xf numFmtId="166" fontId="5" fillId="0" borderId="1" pivotButton="0" quotePrefix="0" xfId="0"/>
    <xf numFmtId="0" fontId="2" fillId="2" borderId="0" pivotButton="0" quotePrefix="0" xfId="0"/>
    <xf numFmtId="0" fontId="0" fillId="0" borderId="0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3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0" fontId="3" fillId="3" borderId="1" pivotButton="0" quotePrefix="0" xfId="0"/>
    <xf numFmtId="0" fontId="3" fillId="7" borderId="1" pivotButton="0" quotePrefix="0" xfId="0"/>
    <xf numFmtId="0" fontId="3" fillId="8" borderId="1" pivotButton="0" quotePrefix="0" xfId="0"/>
    <xf numFmtId="165" fontId="0" fillId="0" borderId="1" pivotButton="0" quotePrefix="0" xfId="0"/>
    <xf numFmtId="166" fontId="0" fillId="4" borderId="1" pivotButton="0" quotePrefix="0" xfId="0"/>
    <xf numFmtId="166" fontId="0" fillId="5" borderId="1" pivotButton="0" quotePrefix="0" xfId="0"/>
    <xf numFmtId="166" fontId="5" fillId="0" borderId="1" pivotButton="0" quotePrefix="0" xfId="0"/>
  </cellXfs>
  <cellStyles count="1">
    <cellStyle name="Normal" xfId="0" builtinId="0" hidden="0"/>
  </cellStyles>
  <dxfs count="3"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Voorraadwaarde per categorie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'Dashboard'!$A$14:$A$18</f>
            </numRef>
          </cat>
          <val>
            <numRef>
              <f>'Dashboard'!$B$14:$B$18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Inkoopwaarde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artikelen per herbestelstatus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'Dashboard'!F13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'Dashboard'!$E$14:$E$15</f>
            </numRef>
          </cat>
          <val>
            <numRef>
              <f>'Dashboard'!$F$14:$F$15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Ingekocht vs. verkocht per artikel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'Dashboard'!$A$24:$A$32</f>
            </numRef>
          </cat>
          <val>
            <numRef>
              <f>'Dashboard'!$B$24:$B$32</f>
            </numRef>
          </val>
        </ser>
        <ser>
          <idx val="1"/>
          <order val="1"/>
          <tx>
            <strRef>
              <f>'Dashboard'!C23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'Dashboard'!$A$24:$A$32</f>
            </numRef>
          </cat>
          <val>
            <numRef>
              <f>'Dashboard'!$C$24:$C$32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Artikel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Aantal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29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47</row>
      <rowOff>0</rowOff>
    </from>
    <ext cx="720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8" customWidth="1" min="3" max="3"/>
    <col width="26" customWidth="1" min="4" max="4"/>
    <col width="14" customWidth="1" min="5" max="5"/>
    <col width="15" customWidth="1" min="6" max="6"/>
    <col width="15" customWidth="1" min="7" max="7"/>
    <col width="13" customWidth="1" min="8" max="8"/>
    <col width="13" customWidth="1" min="9" max="9"/>
    <col width="13" customWidth="1" min="10" max="10"/>
    <col width="13" customWidth="1" min="11" max="11"/>
    <col width="12" customWidth="1" min="12" max="12"/>
    <col width="14" customWidth="1" min="13" max="13"/>
    <col width="13" customWidth="1" min="14" max="14"/>
    <col width="13" customWidth="1" min="15" max="15"/>
    <col width="17" customWidth="1" min="16" max="16"/>
    <col width="17" customWidth="1" min="17" max="17"/>
    <col width="13" customWidth="1" min="18" max="18"/>
    <col width="13" customWidth="1" min="19" max="19"/>
    <col width="28" customWidth="1" min="20" max="20"/>
  </cols>
  <sheetData>
    <row r="1" ht="28" customHeight="1">
      <c r="A1" s="1" t="inlineStr">
        <is>
          <t>Voorraadbeheer Sjabloon - Artikelmutaties en Actuele Voorraad</t>
        </is>
      </c>
    </row>
    <row r="2" ht="34" customHeight="1">
      <c r="A2" s="2" t="inlineStr">
        <is>
          <t>Artikelcode</t>
        </is>
      </c>
      <c r="B2" s="2" t="inlineStr">
        <is>
          <t>Artikelnaam</t>
        </is>
      </c>
      <c r="C2" s="2" t="inlineStr">
        <is>
          <t>Categorie</t>
        </is>
      </c>
      <c r="D2" s="2" t="inlineStr">
        <is>
          <t>Leverancier</t>
        </is>
      </c>
      <c r="E2" s="2" t="inlineStr">
        <is>
          <t>Vestiging</t>
        </is>
      </c>
      <c r="F2" s="2" t="inlineStr">
        <is>
          <t>Inkoopprijs p/st (€)</t>
        </is>
      </c>
      <c r="G2" s="2" t="inlineStr">
        <is>
          <t>Verkoopprijs p/st (€)</t>
        </is>
      </c>
      <c r="H2" s="2" t="inlineStr">
        <is>
          <t>Beginvoorraad</t>
        </is>
      </c>
      <c r="I2" s="2" t="inlineStr">
        <is>
          <t>Inkoopdatum</t>
        </is>
      </c>
      <c r="J2" s="2" t="inlineStr">
        <is>
          <t>Ingekocht aantal</t>
        </is>
      </c>
      <c r="K2" s="2" t="inlineStr">
        <is>
          <t>Verkocht aantal</t>
        </is>
      </c>
      <c r="L2" s="2" t="inlineStr">
        <is>
          <t>Voorraad nu</t>
        </is>
      </c>
      <c r="M2" s="2" t="inlineStr">
        <is>
          <t>Minimale voorraad</t>
        </is>
      </c>
      <c r="N2" s="2" t="inlineStr">
        <is>
          <t>Herbestelpunt</t>
        </is>
      </c>
      <c r="O2" s="2" t="inlineStr">
        <is>
          <t>Herbestellen?</t>
        </is>
      </c>
      <c r="P2" s="2" t="inlineStr">
        <is>
          <t>Inkoopwaarde voorraad</t>
        </is>
      </c>
      <c r="Q2" s="2" t="inlineStr">
        <is>
          <t>Verkoopwaarde voorraad</t>
        </is>
      </c>
      <c r="R2" s="2" t="inlineStr">
        <is>
          <t>Marge per stuk</t>
        </is>
      </c>
      <c r="S2" s="2" t="inlineStr">
        <is>
          <t>Omzetrisico (%)</t>
        </is>
      </c>
      <c r="T2" s="2" t="inlineStr">
        <is>
          <t>Opmerking</t>
        </is>
      </c>
    </row>
    <row r="3">
      <c r="A3" s="3" t="inlineStr">
        <is>
          <t>ART-001</t>
        </is>
      </c>
      <c r="B3" s="3" t="inlineStr">
        <is>
          <t>Verpakkingsdoos A4</t>
        </is>
      </c>
      <c r="C3" s="3" t="inlineStr">
        <is>
          <t>Verpakking</t>
        </is>
      </c>
      <c r="D3" s="3" t="inlineStr">
        <is>
          <t>Van Dijk Verpakkingen Amsterdam</t>
        </is>
      </c>
      <c r="E3" s="3" t="inlineStr">
        <is>
          <t>Amsterdam</t>
        </is>
      </c>
      <c r="F3" s="4" t="n">
        <v>0.85</v>
      </c>
      <c r="G3" s="4" t="n">
        <v>1.75</v>
      </c>
      <c r="H3" s="5" t="n">
        <v>120</v>
      </c>
      <c r="I3" s="31" t="n">
        <v>46034</v>
      </c>
      <c r="J3" s="5" t="n">
        <v>80</v>
      </c>
      <c r="K3" s="5" t="n">
        <v>60</v>
      </c>
      <c r="L3" s="3">
        <f>H3+J3-K3</f>
        <v/>
      </c>
      <c r="M3" s="5" t="n">
        <v>25</v>
      </c>
      <c r="N3" s="3">
        <f>ROUNDUP(K3/2,0)+5</f>
        <v/>
      </c>
      <c r="O3" s="3">
        <f>IF(L3&lt;=N3,"Ja","Nee")</f>
        <v/>
      </c>
      <c r="P3" s="7">
        <f>L3*F3</f>
        <v/>
      </c>
      <c r="Q3" s="7">
        <f>L3*G3</f>
        <v/>
      </c>
      <c r="R3" s="7">
        <f>G3-F3</f>
        <v/>
      </c>
      <c r="S3" s="32">
        <f>IFERROR((M3-L3)/M3,0)</f>
        <v/>
      </c>
      <c r="T3" s="3" t="inlineStr">
        <is>
          <t>Bezorgd via leverancier Amsterdam</t>
        </is>
      </c>
    </row>
    <row r="4">
      <c r="A4" s="9" t="inlineStr">
        <is>
          <t>ART-002</t>
        </is>
      </c>
      <c r="B4" s="9" t="inlineStr">
        <is>
          <t>Printertoner zwart</t>
        </is>
      </c>
      <c r="C4" s="9" t="inlineStr">
        <is>
          <t>Kantoorbenodigdheden</t>
        </is>
      </c>
      <c r="D4" s="9" t="inlineStr">
        <is>
          <t>OfficeSupply Utrecht</t>
        </is>
      </c>
      <c r="E4" s="9" t="inlineStr">
        <is>
          <t>Utrecht</t>
        </is>
      </c>
      <c r="F4" s="4" t="n">
        <v>42.5</v>
      </c>
      <c r="G4" s="4" t="n">
        <v>79.95</v>
      </c>
      <c r="H4" s="5" t="n">
        <v>40</v>
      </c>
      <c r="I4" s="31" t="n">
        <v>46058</v>
      </c>
      <c r="J4" s="5" t="n">
        <v>20</v>
      </c>
      <c r="K4" s="5" t="n">
        <v>25</v>
      </c>
      <c r="L4" s="9">
        <f>H4+J4-K4</f>
        <v/>
      </c>
      <c r="M4" s="5" t="n">
        <v>10</v>
      </c>
      <c r="N4" s="9">
        <f>ROUNDUP(K4/2,0)+5</f>
        <v/>
      </c>
      <c r="O4" s="9">
        <f>IF(L4&lt;=N4,"Ja","Nee")</f>
        <v/>
      </c>
      <c r="P4" s="10">
        <f>L4*F4</f>
        <v/>
      </c>
      <c r="Q4" s="10">
        <f>L4*G4</f>
        <v/>
      </c>
      <c r="R4" s="10">
        <f>G4-F4</f>
        <v/>
      </c>
      <c r="S4" s="33">
        <f>IFERROR((M4-L4)/M4,0)</f>
        <v/>
      </c>
      <c r="T4" s="9" t="inlineStr">
        <is>
          <t>Bulkinkoop Utrecht</t>
        </is>
      </c>
    </row>
    <row r="5">
      <c r="A5" s="3" t="inlineStr">
        <is>
          <t>ART-003</t>
        </is>
      </c>
      <c r="B5" s="3" t="inlineStr">
        <is>
          <t>Etiketrol 50 mm</t>
        </is>
      </c>
      <c r="C5" s="3" t="inlineStr">
        <is>
          <t>Verpakking</t>
        </is>
      </c>
      <c r="D5" s="3" t="inlineStr">
        <is>
          <t>Label &amp; Print Rotterdam</t>
        </is>
      </c>
      <c r="E5" s="3" t="inlineStr">
        <is>
          <t>Rotterdam</t>
        </is>
      </c>
      <c r="F5" s="4" t="n">
        <v>3.2</v>
      </c>
      <c r="G5" s="4" t="n">
        <v>6.5</v>
      </c>
      <c r="H5" s="5" t="n">
        <v>60</v>
      </c>
      <c r="I5" s="31" t="n">
        <v>46042</v>
      </c>
      <c r="J5" s="5" t="n">
        <v>30</v>
      </c>
      <c r="K5" s="5" t="n">
        <v>40</v>
      </c>
      <c r="L5" s="3">
        <f>H5+J5-K5</f>
        <v/>
      </c>
      <c r="M5" s="5" t="n">
        <v>15</v>
      </c>
      <c r="N5" s="3">
        <f>ROUNDUP(K5/2,0)+5</f>
        <v/>
      </c>
      <c r="O5" s="3">
        <f>IF(L5&lt;=N5,"Ja","Nee")</f>
        <v/>
      </c>
      <c r="P5" s="7">
        <f>L5*F5</f>
        <v/>
      </c>
      <c r="Q5" s="7">
        <f>L5*G5</f>
        <v/>
      </c>
      <c r="R5" s="7">
        <f>G5-F5</f>
        <v/>
      </c>
      <c r="S5" s="32">
        <f>IFERROR((M5-L5)/M5,0)</f>
        <v/>
      </c>
      <c r="T5" s="3" t="inlineStr">
        <is>
          <t>Populair item Rotterdam</t>
        </is>
      </c>
    </row>
    <row r="6">
      <c r="A6" s="9" t="inlineStr">
        <is>
          <t>ART-004</t>
        </is>
      </c>
      <c r="B6" s="9" t="inlineStr">
        <is>
          <t>Kantoorstoel</t>
        </is>
      </c>
      <c r="C6" s="9" t="inlineStr">
        <is>
          <t>Meubilair</t>
        </is>
      </c>
      <c r="D6" s="9" t="inlineStr">
        <is>
          <t>Meubel Direct Eindhoven</t>
        </is>
      </c>
      <c r="E6" s="9" t="inlineStr">
        <is>
          <t>Eindhoven</t>
        </is>
      </c>
      <c r="F6" s="4" t="n">
        <v>65</v>
      </c>
      <c r="G6" s="4" t="n">
        <v>129</v>
      </c>
      <c r="H6" s="5" t="n">
        <v>15</v>
      </c>
      <c r="I6" s="31" t="n">
        <v>46082</v>
      </c>
      <c r="J6" s="5" t="n">
        <v>10</v>
      </c>
      <c r="K6" s="5" t="n">
        <v>12</v>
      </c>
      <c r="L6" s="9">
        <f>H6+J6-K6</f>
        <v/>
      </c>
      <c r="M6" s="5" t="n">
        <v>5</v>
      </c>
      <c r="N6" s="9">
        <f>ROUNDUP(K6/2,0)+5</f>
        <v/>
      </c>
      <c r="O6" s="9">
        <f>IF(L6&lt;=N6,"Ja","Nee")</f>
        <v/>
      </c>
      <c r="P6" s="10">
        <f>L6*F6</f>
        <v/>
      </c>
      <c r="Q6" s="10">
        <f>L6*G6</f>
        <v/>
      </c>
      <c r="R6" s="10">
        <f>G6-F6</f>
        <v/>
      </c>
      <c r="S6" s="33">
        <f>IFERROR((M6-L6)/M6,0)</f>
        <v/>
      </c>
      <c r="T6" s="9" t="inlineStr">
        <is>
          <t>Levering Eindhoven vestiging</t>
        </is>
      </c>
    </row>
    <row r="7">
      <c r="A7" s="3" t="inlineStr">
        <is>
          <t>ART-005</t>
        </is>
      </c>
      <c r="B7" s="3" t="inlineStr">
        <is>
          <t>USB-C kabel 2m</t>
        </is>
      </c>
      <c r="C7" s="3" t="inlineStr">
        <is>
          <t>Elektronica</t>
        </is>
      </c>
      <c r="D7" s="3" t="inlineStr">
        <is>
          <t>TechParts Den Haag</t>
        </is>
      </c>
      <c r="E7" s="3" t="inlineStr">
        <is>
          <t>Den Haag</t>
        </is>
      </c>
      <c r="F7" s="4" t="n">
        <v>2.1</v>
      </c>
      <c r="G7" s="4" t="n">
        <v>5.95</v>
      </c>
      <c r="H7" s="5" t="n">
        <v>100</v>
      </c>
      <c r="I7" s="31" t="n">
        <v>46071</v>
      </c>
      <c r="J7" s="5" t="n">
        <v>50</v>
      </c>
      <c r="K7" s="5" t="n">
        <v>45</v>
      </c>
      <c r="L7" s="3">
        <f>H7+J7-K7</f>
        <v/>
      </c>
      <c r="M7" s="5" t="n">
        <v>20</v>
      </c>
      <c r="N7" s="3">
        <f>ROUNDUP(K7/2,0)+5</f>
        <v/>
      </c>
      <c r="O7" s="3">
        <f>IF(L7&lt;=N7,"Ja","Nee")</f>
        <v/>
      </c>
      <c r="P7" s="7">
        <f>L7*F7</f>
        <v/>
      </c>
      <c r="Q7" s="7">
        <f>L7*G7</f>
        <v/>
      </c>
      <c r="R7" s="7">
        <f>G7-F7</f>
        <v/>
      </c>
      <c r="S7" s="32">
        <f>IFERROR((M7-L7)/M7,0)</f>
        <v/>
      </c>
      <c r="T7" s="3" t="inlineStr">
        <is>
          <t>Snelle omloop Den Haag</t>
        </is>
      </c>
    </row>
    <row r="8">
      <c r="A8" s="9" t="inlineStr">
        <is>
          <t>ART-006</t>
        </is>
      </c>
      <c r="B8" s="9" t="inlineStr">
        <is>
          <t>Snelhechter map</t>
        </is>
      </c>
      <c r="C8" s="9" t="inlineStr">
        <is>
          <t>Kantoorbenodigdheden</t>
        </is>
      </c>
      <c r="D8" s="9" t="inlineStr">
        <is>
          <t>OfficeSupply Utrecht</t>
        </is>
      </c>
      <c r="E8" s="9" t="inlineStr">
        <is>
          <t>Nijmegen</t>
        </is>
      </c>
      <c r="F8" s="4" t="n">
        <v>0.45</v>
      </c>
      <c r="G8" s="4" t="n">
        <v>1.25</v>
      </c>
      <c r="H8" s="5" t="n">
        <v>90</v>
      </c>
      <c r="I8" s="31" t="n">
        <v>46050</v>
      </c>
      <c r="J8" s="5" t="n">
        <v>60</v>
      </c>
      <c r="K8" s="5" t="n">
        <v>55</v>
      </c>
      <c r="L8" s="9">
        <f>H8+J8-K8</f>
        <v/>
      </c>
      <c r="M8" s="5" t="n">
        <v>20</v>
      </c>
      <c r="N8" s="9">
        <f>ROUNDUP(K8/2,0)+5</f>
        <v/>
      </c>
      <c r="O8" s="9">
        <f>IF(L8&lt;=N8,"Ja","Nee")</f>
        <v/>
      </c>
      <c r="P8" s="10">
        <f>L8*F8</f>
        <v/>
      </c>
      <c r="Q8" s="10">
        <f>L8*G8</f>
        <v/>
      </c>
      <c r="R8" s="10">
        <f>G8-F8</f>
        <v/>
      </c>
      <c r="S8" s="33">
        <f>IFERROR((M8-L8)/M8,0)</f>
        <v/>
      </c>
      <c r="T8" s="9" t="inlineStr">
        <is>
          <t>Vaste bestelling Nijmegen</t>
        </is>
      </c>
    </row>
    <row r="9">
      <c r="A9" s="3" t="inlineStr">
        <is>
          <t>ART-007</t>
        </is>
      </c>
      <c r="B9" s="3" t="inlineStr">
        <is>
          <t>Handdesinfectie 500 ml</t>
        </is>
      </c>
      <c r="C9" s="3" t="inlineStr">
        <is>
          <t>Hygiëne</t>
        </is>
      </c>
      <c r="D9" s="3" t="inlineStr">
        <is>
          <t>Hygiene Plus Haarlem</t>
        </is>
      </c>
      <c r="E9" s="3" t="inlineStr">
        <is>
          <t>Haarlem</t>
        </is>
      </c>
      <c r="F9" s="4" t="n">
        <v>1.8</v>
      </c>
      <c r="G9" s="4" t="n">
        <v>3.95</v>
      </c>
      <c r="H9" s="5" t="n">
        <v>70</v>
      </c>
      <c r="I9" s="31" t="n">
        <v>46091</v>
      </c>
      <c r="J9" s="5" t="n">
        <v>40</v>
      </c>
      <c r="K9" s="5" t="n">
        <v>35</v>
      </c>
      <c r="L9" s="3">
        <f>H9+J9-K9</f>
        <v/>
      </c>
      <c r="M9" s="5" t="n">
        <v>15</v>
      </c>
      <c r="N9" s="3">
        <f>ROUNDUP(K9/2,0)+5</f>
        <v/>
      </c>
      <c r="O9" s="3">
        <f>IF(L9&lt;=N9,"Ja","Nee")</f>
        <v/>
      </c>
      <c r="P9" s="7">
        <f>L9*F9</f>
        <v/>
      </c>
      <c r="Q9" s="7">
        <f>L9*G9</f>
        <v/>
      </c>
      <c r="R9" s="7">
        <f>G9-F9</f>
        <v/>
      </c>
      <c r="S9" s="32">
        <f>IFERROR((M9-L9)/M9,0)</f>
        <v/>
      </c>
      <c r="T9" s="3" t="inlineStr">
        <is>
          <t>Seizoensgebonden Haarlem</t>
        </is>
      </c>
    </row>
    <row r="10">
      <c r="A10" s="9" t="inlineStr">
        <is>
          <t>ART-008</t>
        </is>
      </c>
      <c r="B10" s="9" t="inlineStr">
        <is>
          <t>Laptopstandaard</t>
        </is>
      </c>
      <c r="C10" s="9" t="inlineStr">
        <is>
          <t>Elektronica</t>
        </is>
      </c>
      <c r="D10" s="9" t="inlineStr">
        <is>
          <t>TechParts Den Haag</t>
        </is>
      </c>
      <c r="E10" s="9" t="inlineStr">
        <is>
          <t>Amsterdam</t>
        </is>
      </c>
      <c r="F10" s="4" t="n">
        <v>12</v>
      </c>
      <c r="G10" s="4" t="n">
        <v>29.95</v>
      </c>
      <c r="H10" s="5" t="n">
        <v>25</v>
      </c>
      <c r="I10" s="31" t="n">
        <v>46075</v>
      </c>
      <c r="J10" s="5" t="n">
        <v>15</v>
      </c>
      <c r="K10" s="5" t="n">
        <v>18</v>
      </c>
      <c r="L10" s="9">
        <f>H10+J10-K10</f>
        <v/>
      </c>
      <c r="M10" s="5" t="n">
        <v>10</v>
      </c>
      <c r="N10" s="9">
        <f>ROUNDUP(K10/2,0)+5</f>
        <v/>
      </c>
      <c r="O10" s="9">
        <f>IF(L10&lt;=N10,"Ja","Nee")</f>
        <v/>
      </c>
      <c r="P10" s="10">
        <f>L10*F10</f>
        <v/>
      </c>
      <c r="Q10" s="10">
        <f>L10*G10</f>
        <v/>
      </c>
      <c r="R10" s="10">
        <f>G10-F10</f>
        <v/>
      </c>
      <c r="S10" s="33">
        <f>IFERROR((M10-L10)/M10,0)</f>
        <v/>
      </c>
      <c r="T10" s="9" t="inlineStr">
        <is>
          <t>Beperkte voorraad Amsterdam</t>
        </is>
      </c>
    </row>
    <row r="11">
      <c r="A11" s="3" t="inlineStr">
        <is>
          <t>ART-009</t>
        </is>
      </c>
      <c r="B11" s="3" t="inlineStr">
        <is>
          <t>Kopieerpapier A4 80g</t>
        </is>
      </c>
      <c r="C11" s="3" t="inlineStr">
        <is>
          <t>Kantoorbenodigdheden</t>
        </is>
      </c>
      <c r="D11" s="3" t="inlineStr">
        <is>
          <t>PaperSource Breda</t>
        </is>
      </c>
      <c r="E11" s="3" t="inlineStr">
        <is>
          <t>Utrecht</t>
        </is>
      </c>
      <c r="F11" s="4" t="n">
        <v>3.5</v>
      </c>
      <c r="G11" s="4" t="n">
        <v>7.25</v>
      </c>
      <c r="H11" s="5" t="n">
        <v>110</v>
      </c>
      <c r="I11" s="31" t="n">
        <v>46037</v>
      </c>
      <c r="J11" s="5" t="n">
        <v>70</v>
      </c>
      <c r="K11" s="5" t="n">
        <v>65</v>
      </c>
      <c r="L11" s="3">
        <f>H11+J11-K11</f>
        <v/>
      </c>
      <c r="M11" s="5" t="n">
        <v>25</v>
      </c>
      <c r="N11" s="3">
        <f>ROUNDUP(K11/2,0)+5</f>
        <v/>
      </c>
      <c r="O11" s="3">
        <f>IF(L11&lt;=N11,"Ja","Nee")</f>
        <v/>
      </c>
      <c r="P11" s="7">
        <f>L11*F11</f>
        <v/>
      </c>
      <c r="Q11" s="7">
        <f>L11*G11</f>
        <v/>
      </c>
      <c r="R11" s="7">
        <f>G11-F11</f>
        <v/>
      </c>
      <c r="S11" s="32">
        <f>IFERROR((M11-L11)/M11,0)</f>
        <v/>
      </c>
      <c r="T11" s="3" t="inlineStr">
        <is>
          <t>Vaste leverancier Breda</t>
        </is>
      </c>
    </row>
    <row r="12"/>
    <row r="13">
      <c r="A13" s="12" t="inlineStr">
        <is>
          <t>TOTALEN</t>
        </is>
      </c>
      <c r="P13" s="13">
        <f>SUM(P3:P11)</f>
        <v/>
      </c>
      <c r="Q13" s="13">
        <f>SUM(Q3:Q11)</f>
        <v/>
      </c>
    </row>
  </sheetData>
  <mergeCells count="1">
    <mergeCell ref="A1:T1"/>
  </mergeCells>
  <conditionalFormatting sqref="O3:O11">
    <cfRule type="expression" priority="1" dxfId="0" stopIfTrue="1">
      <formula>O3="Ja"</formula>
    </cfRule>
    <cfRule type="expression" priority="2" dxfId="1" stopIfTrue="1">
      <formula>O3="Nee"</formula>
    </cfRule>
  </conditionalFormatting>
  <conditionalFormatting sqref="S3:S11">
    <cfRule type="expression" priority="3" dxfId="2">
      <formula>S3&gt;0</formula>
    </cfRule>
  </conditionalFormatting>
  <conditionalFormatting sqref="L3:L11">
    <cfRule type="expression" priority="4" dxfId="2">
      <formula>L3&lt;=N3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8" customHeight="1">
      <c r="A1" s="1" t="inlineStr">
        <is>
          <t>Dashboard - Voorraadbeheer Overzicht</t>
        </is>
      </c>
    </row>
    <row r="2"/>
    <row r="3">
      <c r="A3" s="14" t="inlineStr">
        <is>
          <t>Kerncijfers (KPI's)</t>
        </is>
      </c>
    </row>
    <row r="4">
      <c r="A4" s="15" t="inlineStr">
        <is>
          <t>Totaal aantal artikelen</t>
        </is>
      </c>
      <c r="B4" s="16">
        <f>COUNTA(Voorraad!A2:A100)-1</f>
        <v/>
      </c>
    </row>
    <row r="5">
      <c r="A5" s="17" t="inlineStr">
        <is>
          <t>Totaalwaarde voorraad (inkoop)</t>
        </is>
      </c>
      <c r="B5" s="18">
        <f>SUM(Voorraad!P2:P100)</f>
        <v/>
      </c>
    </row>
    <row r="6">
      <c r="A6" s="15" t="inlineStr">
        <is>
          <t>Artikelen met Herbestellen = Ja</t>
        </is>
      </c>
      <c r="B6" s="16">
        <f>COUNTIF(Voorraad!O2:O100,"Ja")</f>
        <v/>
      </c>
    </row>
    <row r="7">
      <c r="A7" s="17" t="inlineStr">
        <is>
          <t>Gemiddelde marge per stuk</t>
        </is>
      </c>
      <c r="B7" s="18">
        <f>AVERAGE(Voorraad!R2:R100)</f>
        <v/>
      </c>
    </row>
    <row r="8">
      <c r="A8" s="15" t="inlineStr">
        <is>
          <t>Artikelen onder minimum</t>
        </is>
      </c>
      <c r="B8" s="16">
        <f>COUNTIF(Voorraad!S2:S100,"&gt;0")</f>
        <v/>
      </c>
    </row>
    <row r="9">
      <c r="A9" s="17" t="inlineStr">
        <is>
          <t>Totaal omzetrisico (%)</t>
        </is>
      </c>
      <c r="B9" s="34">
        <f>SUM(Voorraad!S2:S100)</f>
        <v/>
      </c>
    </row>
    <row r="10"/>
    <row r="11"/>
    <row r="12">
      <c r="A12" s="14" t="inlineStr">
        <is>
          <t>Voorraadwaarde per categorie</t>
        </is>
      </c>
      <c r="E12" s="14" t="inlineStr">
        <is>
          <t>Herbestelstatus verdeling</t>
        </is>
      </c>
    </row>
    <row r="13">
      <c r="A13" s="20" t="inlineStr">
        <is>
          <t>Categorie</t>
        </is>
      </c>
      <c r="B13" s="20" t="inlineStr">
        <is>
          <t>Inkoopwaarde (€)</t>
        </is>
      </c>
      <c r="C13" s="20" t="inlineStr">
        <is>
          <t>Aantal artikelen</t>
        </is>
      </c>
      <c r="E13" s="20" t="inlineStr">
        <is>
          <t>Status</t>
        </is>
      </c>
      <c r="F13" s="20" t="inlineStr">
        <is>
          <t>Aantal</t>
        </is>
      </c>
    </row>
    <row r="14">
      <c r="A14" s="3" t="inlineStr">
        <is>
          <t>Verpakking</t>
        </is>
      </c>
      <c r="B14" s="7">
        <f>SUMIF(Voorraad!C2:C100,A14,Voorraad!P2:P100)</f>
        <v/>
      </c>
      <c r="C14" s="3">
        <f>COUNTIF(Voorraad!C2:C100,A14)</f>
        <v/>
      </c>
      <c r="E14" s="3" t="inlineStr">
        <is>
          <t>Ja</t>
        </is>
      </c>
      <c r="F14" s="3">
        <f>COUNTIF(Voorraad!O2:O100,E14)</f>
        <v/>
      </c>
    </row>
    <row r="15">
      <c r="A15" s="9" t="inlineStr">
        <is>
          <t>Kantoorbenodigdheden</t>
        </is>
      </c>
      <c r="B15" s="10">
        <f>SUMIF(Voorraad!C2:C100,A15,Voorraad!P2:P100)</f>
        <v/>
      </c>
      <c r="C15" s="9">
        <f>COUNTIF(Voorraad!C2:C100,A15)</f>
        <v/>
      </c>
      <c r="E15" s="9" t="inlineStr">
        <is>
          <t>Nee</t>
        </is>
      </c>
      <c r="F15" s="9">
        <f>COUNTIF(Voorraad!O2:O100,E15)</f>
        <v/>
      </c>
    </row>
    <row r="16">
      <c r="A16" s="3" t="inlineStr">
        <is>
          <t>Meubilair</t>
        </is>
      </c>
      <c r="B16" s="7">
        <f>SUMIF(Voorraad!C2:C100,A16,Voorraad!P2:P100)</f>
        <v/>
      </c>
      <c r="C16" s="3">
        <f>COUNTIF(Voorraad!C2:C100,A16)</f>
        <v/>
      </c>
    </row>
    <row r="17">
      <c r="A17" s="9" t="inlineStr">
        <is>
          <t>Elektronica</t>
        </is>
      </c>
      <c r="B17" s="10">
        <f>SUMIF(Voorraad!C2:C100,A17,Voorraad!P2:P100)</f>
        <v/>
      </c>
      <c r="C17" s="9">
        <f>COUNTIF(Voorraad!C2:C100,A17)</f>
        <v/>
      </c>
    </row>
    <row r="18">
      <c r="A18" s="3" t="inlineStr">
        <is>
          <t>Hygiëne</t>
        </is>
      </c>
      <c r="B18" s="7">
        <f>SUMIF(Voorraad!C2:C100,A18,Voorraad!P2:P100)</f>
        <v/>
      </c>
      <c r="C18" s="3">
        <f>COUNTIF(Voorraad!C2:C100,A18)</f>
        <v/>
      </c>
    </row>
    <row r="19"/>
    <row r="20"/>
    <row r="21"/>
    <row r="22">
      <c r="A22" s="14" t="inlineStr">
        <is>
          <t>Ingekocht vs. verkocht per artikel</t>
        </is>
      </c>
    </row>
    <row r="23">
      <c r="A23" s="20" t="inlineStr">
        <is>
          <t>Artikel</t>
        </is>
      </c>
      <c r="B23" s="20" t="inlineStr">
        <is>
          <t>Ingekocht</t>
        </is>
      </c>
      <c r="C23" s="20" t="inlineStr">
        <is>
          <t>Verkocht</t>
        </is>
      </c>
    </row>
    <row r="24">
      <c r="A24" s="3">
        <f>Voorraad!B3</f>
        <v/>
      </c>
      <c r="B24" s="3">
        <f>Voorraad!J3</f>
        <v/>
      </c>
      <c r="C24" s="3">
        <f>Voorraad!K3</f>
        <v/>
      </c>
    </row>
    <row r="25">
      <c r="A25" s="9">
        <f>Voorraad!B4</f>
        <v/>
      </c>
      <c r="B25" s="9">
        <f>Voorraad!J4</f>
        <v/>
      </c>
      <c r="C25" s="9">
        <f>Voorraad!K4</f>
        <v/>
      </c>
    </row>
    <row r="26">
      <c r="A26" s="3">
        <f>Voorraad!B5</f>
        <v/>
      </c>
      <c r="B26" s="3">
        <f>Voorraad!J5</f>
        <v/>
      </c>
      <c r="C26" s="3">
        <f>Voorraad!K5</f>
        <v/>
      </c>
    </row>
    <row r="27">
      <c r="A27" s="9">
        <f>Voorraad!B6</f>
        <v/>
      </c>
      <c r="B27" s="9">
        <f>Voorraad!J6</f>
        <v/>
      </c>
      <c r="C27" s="9">
        <f>Voorraad!K6</f>
        <v/>
      </c>
    </row>
    <row r="28">
      <c r="A28" s="3">
        <f>Voorraad!B7</f>
        <v/>
      </c>
      <c r="B28" s="3">
        <f>Voorraad!J7</f>
        <v/>
      </c>
      <c r="C28" s="3">
        <f>Voorraad!K7</f>
        <v/>
      </c>
    </row>
    <row r="29">
      <c r="A29" s="9">
        <f>Voorraad!B8</f>
        <v/>
      </c>
      <c r="B29" s="9">
        <f>Voorraad!J8</f>
        <v/>
      </c>
      <c r="C29" s="9">
        <f>Voorraad!K8</f>
        <v/>
      </c>
    </row>
    <row r="30">
      <c r="A30" s="3">
        <f>Voorraad!B9</f>
        <v/>
      </c>
      <c r="B30" s="3">
        <f>Voorraad!J9</f>
        <v/>
      </c>
      <c r="C30" s="3">
        <f>Voorraad!K9</f>
        <v/>
      </c>
    </row>
    <row r="31">
      <c r="A31" s="9">
        <f>Voorraad!B10</f>
        <v/>
      </c>
      <c r="B31" s="9">
        <f>Voorraad!J10</f>
        <v/>
      </c>
      <c r="C31" s="9">
        <f>Voorraad!K10</f>
        <v/>
      </c>
    </row>
    <row r="32">
      <c r="A32" s="3">
        <f>Voorraad!B11</f>
        <v/>
      </c>
      <c r="B32" s="3">
        <f>Voorraad!J11</f>
        <v/>
      </c>
      <c r="C32" s="3">
        <f>Voorraad!K11</f>
        <v/>
      </c>
    </row>
  </sheetData>
  <mergeCells count="5">
    <mergeCell ref="A1:F1"/>
    <mergeCell ref="A3:B3"/>
    <mergeCell ref="A12:C12"/>
    <mergeCell ref="E12:F12"/>
    <mergeCell ref="A22:C2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20" customWidth="1" min="3" max="3"/>
    <col width="20" customWidth="1" min="4" max="4"/>
  </cols>
  <sheetData>
    <row r="1" ht="28" customHeight="1">
      <c r="A1" s="1" t="inlineStr">
        <is>
          <t>Instructies - Voorraadbeheer Sjabloon</t>
        </is>
      </c>
    </row>
    <row r="2"/>
    <row r="3">
      <c r="A3" s="14" t="inlineStr">
        <is>
          <t>Doel van het sjabloon</t>
        </is>
      </c>
    </row>
    <row r="4">
      <c r="A4" s="21" t="inlineStr">
        <is>
          <t>Dit sjabloon helpt bij het bijhouden van artikelmutaties en de actuele voorraadstand per artikel, leverancier en vestiging. Het berekent automatisch de voorraad, waardes en herbestelstatus zodat u tijdig kunt bijbestellen en de omzetrisico's kunt beheersen.</t>
        </is>
      </c>
    </row>
    <row r="5"/>
    <row r="6"/>
    <row r="7"/>
    <row r="8">
      <c r="A8" s="14" t="inlineStr">
        <is>
          <t>Uitleg van de kolommen (sheet Voorraad)</t>
        </is>
      </c>
    </row>
    <row r="9">
      <c r="A9" s="22" t="inlineStr">
        <is>
          <t>Artikelcode / Artikelnaam / Categorie</t>
        </is>
      </c>
      <c r="B9" s="23" t="inlineStr">
        <is>
          <t>Unieke identificatie en indeling van het artikel.</t>
        </is>
      </c>
      <c r="C9" s="24" t="n"/>
      <c r="D9" s="25" t="n"/>
    </row>
    <row r="10">
      <c r="A10" s="26" t="inlineStr">
        <is>
          <t>Leverancier / Vestiging</t>
        </is>
      </c>
      <c r="B10" s="27" t="inlineStr">
        <is>
          <t>Bron van inkoop en locatie waar het artikel wordt beheerd.</t>
        </is>
      </c>
      <c r="C10" s="24" t="n"/>
      <c r="D10" s="25" t="n"/>
    </row>
    <row r="11">
      <c r="A11" s="22" t="inlineStr">
        <is>
          <t>Inkoopprijs / Verkoopprijs p/st</t>
        </is>
      </c>
      <c r="B11" s="23" t="inlineStr">
        <is>
          <t>Handmatig invoeren (gele cellen), gebruikt voor waardeberekeningen.</t>
        </is>
      </c>
      <c r="C11" s="24" t="n"/>
      <c r="D11" s="25" t="n"/>
    </row>
    <row r="12">
      <c r="A12" s="26" t="inlineStr">
        <is>
          <t>Beginvoorraad</t>
        </is>
      </c>
      <c r="B12" s="27" t="inlineStr">
        <is>
          <t>Voorraad aan het begin van de periode (handmatig invoeren).</t>
        </is>
      </c>
      <c r="C12" s="24" t="n"/>
      <c r="D12" s="25" t="n"/>
    </row>
    <row r="13">
      <c r="A13" s="22" t="inlineStr">
        <is>
          <t>Inkoopdatum</t>
        </is>
      </c>
      <c r="B13" s="23" t="inlineStr">
        <is>
          <t>Datum van de laatste inkoopmutatie, notatie DD-MM-JJJJ.</t>
        </is>
      </c>
      <c r="C13" s="24" t="n"/>
      <c r="D13" s="25" t="n"/>
    </row>
    <row r="14">
      <c r="A14" s="26" t="inlineStr">
        <is>
          <t>Ingekocht / Verkocht aantal</t>
        </is>
      </c>
      <c r="B14" s="27" t="inlineStr">
        <is>
          <t>Mutaties in de periode (handmatig invoeren).</t>
        </is>
      </c>
      <c r="C14" s="24" t="n"/>
      <c r="D14" s="25" t="n"/>
    </row>
    <row r="15">
      <c r="A15" s="22" t="inlineStr">
        <is>
          <t>Voorraad nu</t>
        </is>
      </c>
      <c r="B15" s="23" t="inlineStr">
        <is>
          <t>Automatisch berekend: Beginvoorraad + Ingekocht - Verkocht.</t>
        </is>
      </c>
      <c r="C15" s="24" t="n"/>
      <c r="D15" s="25" t="n"/>
    </row>
    <row r="16">
      <c r="A16" s="26" t="inlineStr">
        <is>
          <t>Minimale voorraad</t>
        </is>
      </c>
      <c r="B16" s="27" t="inlineStr">
        <is>
          <t>Ondergrens die u zelf instelt (handmatig invoeren).</t>
        </is>
      </c>
      <c r="C16" s="24" t="n"/>
      <c r="D16" s="25" t="n"/>
    </row>
    <row r="17">
      <c r="A17" s="22" t="inlineStr">
        <is>
          <t>Herbestelpunt</t>
        </is>
      </c>
      <c r="B17" s="23" t="inlineStr">
        <is>
          <t>Automatisch berekend op basis van verkocht aantal.</t>
        </is>
      </c>
      <c r="C17" s="24" t="n"/>
      <c r="D17" s="25" t="n"/>
    </row>
    <row r="18">
      <c r="A18" s="26" t="inlineStr">
        <is>
          <t>Herbestellen?</t>
        </is>
      </c>
      <c r="B18" s="27" t="inlineStr">
        <is>
          <t>Toont "Ja" wanneer Voorraad nu kleiner of gelijk is aan het Herbestelpunt.</t>
        </is>
      </c>
      <c r="C18" s="24" t="n"/>
      <c r="D18" s="25" t="n"/>
    </row>
    <row r="19">
      <c r="A19" s="22" t="inlineStr">
        <is>
          <t>Inkoop- / Verkoopwaarde voorraad</t>
        </is>
      </c>
      <c r="B19" s="23" t="inlineStr">
        <is>
          <t>Huidige voorraad vermenigvuldigd met de prijs per stuk.</t>
        </is>
      </c>
      <c r="C19" s="24" t="n"/>
      <c r="D19" s="25" t="n"/>
    </row>
    <row r="20">
      <c r="A20" s="26" t="inlineStr">
        <is>
          <t>Marge per stuk</t>
        </is>
      </c>
      <c r="B20" s="27" t="inlineStr">
        <is>
          <t>Verkoopprijs minus inkoopprijs.</t>
        </is>
      </c>
      <c r="C20" s="24" t="n"/>
      <c r="D20" s="25" t="n"/>
    </row>
    <row r="21">
      <c r="A21" s="22" t="inlineStr">
        <is>
          <t>Omzetrisico (%)</t>
        </is>
      </c>
      <c r="B21" s="23" t="inlineStr">
        <is>
          <t>Percentage tekort ten opzichte van de minimale voorraad.</t>
        </is>
      </c>
      <c r="C21" s="24" t="n"/>
      <c r="D21" s="25" t="n"/>
    </row>
    <row r="22"/>
    <row r="23">
      <c r="A23" s="14" t="inlineStr">
        <is>
          <t>Kleurlegenda</t>
        </is>
      </c>
    </row>
    <row r="24">
      <c r="A24" s="28" t="inlineStr">
        <is>
          <t>Geel</t>
        </is>
      </c>
      <c r="B24" s="23" t="inlineStr">
        <is>
          <t>Handmatig invullen (invoervelden zoals prijzen en aantallen)</t>
        </is>
      </c>
      <c r="C24" s="24" t="n"/>
      <c r="D24" s="25" t="n"/>
    </row>
    <row r="25">
      <c r="A25" s="29" t="inlineStr">
        <is>
          <t>Groen</t>
        </is>
      </c>
      <c r="B25" s="23" t="inlineStr">
        <is>
          <t>Positieve waarde / voldoende voorraad / status Nee</t>
        </is>
      </c>
      <c r="C25" s="24" t="n"/>
      <c r="D25" s="25" t="n"/>
    </row>
    <row r="26">
      <c r="A26" s="30" t="inlineStr">
        <is>
          <t>Rood</t>
        </is>
      </c>
      <c r="B26" s="23" t="inlineStr">
        <is>
          <t>Aandachtspunt / tekort / status Ja (herbestellen nodig)</t>
        </is>
      </c>
      <c r="C26" s="24" t="n"/>
      <c r="D26" s="25" t="n"/>
    </row>
    <row r="27"/>
    <row r="28">
      <c r="A28" s="14" t="inlineStr">
        <is>
          <t>Overige opmerkingen</t>
        </is>
      </c>
    </row>
    <row r="29">
      <c r="A29" s="21" t="inlineStr">
        <is>
          <t>- Datums worden weergegeven volgens de Nederlandse standaard: DD-MM-JJJJ.</t>
        </is>
      </c>
    </row>
    <row r="30">
      <c r="A30" s="21" t="inlineStr">
        <is>
          <t>- Valuta worden weergegeven in euro's met Nederlandse notatie, bijvoorbeeld € 1.234,56.</t>
        </is>
      </c>
    </row>
    <row r="31">
      <c r="A31" s="21" t="inlineStr">
        <is>
          <t>- De kolom 'Herbestellen?' geeft direct aan welke artikelen aandacht nodig hebben.</t>
        </is>
      </c>
    </row>
    <row r="32">
      <c r="A32" s="21" t="inlineStr">
        <is>
          <t>- Pas de gele invoercellen aan; alle overige waarden worden automatisch herberekend.</t>
        </is>
      </c>
    </row>
    <row r="33">
      <c r="A33" s="21" t="inlineStr">
        <is>
          <t>- Het Dashboard geeft een samenvatting en grafische weergave van de actuele voorraadsituatie.</t>
        </is>
      </c>
    </row>
  </sheetData>
  <mergeCells count="27">
    <mergeCell ref="A1:D1"/>
    <mergeCell ref="A3:D3"/>
    <mergeCell ref="A4:D6"/>
    <mergeCell ref="A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B24:D24"/>
    <mergeCell ref="B25:D25"/>
    <mergeCell ref="B26:D26"/>
    <mergeCell ref="A28:D28"/>
    <mergeCell ref="A29:D29"/>
    <mergeCell ref="A30:D30"/>
    <mergeCell ref="A31:D31"/>
    <mergeCell ref="A32:D32"/>
    <mergeCell ref="A33:D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2026-07-02T14:00:31Z</dcterms:created>
  <dcterms:modified xmlns:dcterms="http://purl.org/dc/terms/" xmlns:xsi="http://www.w3.org/2001/XMLSchema-instance" xsi:type="dcterms:W3CDTF">2026-07-02T14:00:31Z</dcterms:modified>
</cp:coreProperties>
</file>