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Werkkapitaal" sheetId="1" state="visible" r:id="rId1"/>
    <sheet xmlns:r="http://schemas.openxmlformats.org/officeDocument/2006/relationships" name="Analyse" sheetId="2" state="visible" r:id="rId2"/>
    <sheet xmlns:r="http://schemas.openxmlformats.org/officeDocument/2006/relationships" name="Toelichting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DD-MM-JJJJ"/>
    <numFmt numFmtId="165" formatCode="&quot;€&quot; #.##0,00"/>
    <numFmt numFmtId="166" formatCode="0,00"/>
    <numFmt numFmtId="167" formatCode="0,0%"/>
  </numFmts>
  <fonts count="10">
    <font>
      <name val="Calibri"/>
      <family val="2"/>
      <color theme="1"/>
      <sz val="11"/>
      <scheme val="minor"/>
    </font>
    <font>
      <name val="Calibri"/>
      <b val="1"/>
      <color rgb="000F766E"/>
      <sz val="16"/>
    </font>
    <font>
      <name val="Calibri"/>
      <b val="1"/>
      <color rgb="00FFFFFF"/>
      <sz val="11"/>
    </font>
    <font>
      <name val="Calibri"/>
      <sz val="11"/>
    </font>
    <font>
      <name val="Calibri"/>
      <b val="1"/>
      <color rgb="000F766E"/>
      <sz val="11"/>
    </font>
    <font>
      <name val="Calibri"/>
      <b val="1"/>
      <sz val="11"/>
    </font>
    <font>
      <b val="1"/>
      <color rgb="000F766E"/>
    </font>
    <font>
      <b val="1"/>
      <color rgb="000F766E"/>
      <sz val="12"/>
    </font>
    <font>
      <b val="1"/>
      <color rgb="000F766E"/>
      <sz val="11"/>
    </font>
    <font>
      <i val="1"/>
      <color rgb="00DC2626"/>
    </font>
  </fonts>
  <fills count="6">
    <fill>
      <patternFill/>
    </fill>
    <fill>
      <patternFill patternType="gray125"/>
    </fill>
    <fill>
      <patternFill patternType="solid">
        <fgColor rgb="001E293B"/>
        <bgColor rgb="001E293B"/>
      </patternFill>
    </fill>
    <fill>
      <patternFill patternType="solid">
        <fgColor rgb="00FFFBEB"/>
        <bgColor rgb="00FFFBEB"/>
      </patternFill>
    </fill>
    <fill>
      <patternFill patternType="solid">
        <fgColor rgb="00F0FDFA"/>
        <bgColor rgb="00F0FDFA"/>
      </patternFill>
    </fill>
    <fill>
      <patternFill patternType="solid">
        <fgColor rgb="0014B8A6"/>
        <bgColor rgb="0014B8A6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30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2" borderId="1" applyAlignment="1" pivotButton="0" quotePrefix="0" xfId="0">
      <alignment horizontal="center" vertical="center"/>
    </xf>
    <xf numFmtId="164" fontId="3" fillId="0" borderId="1" pivotButton="0" quotePrefix="0" xfId="0"/>
    <xf numFmtId="165" fontId="3" fillId="3" borderId="1" pivotButton="0" quotePrefix="0" xfId="0"/>
    <xf numFmtId="165" fontId="4" fillId="4" borderId="1" pivotButton="0" quotePrefix="0" xfId="0"/>
    <xf numFmtId="166" fontId="3" fillId="0" borderId="1" pivotButton="0" quotePrefix="0" xfId="0"/>
    <xf numFmtId="167" fontId="3" fillId="0" borderId="1" pivotButton="0" quotePrefix="0" xfId="0"/>
    <xf numFmtId="0" fontId="5" fillId="0" borderId="1" applyAlignment="1" pivotButton="0" quotePrefix="0" xfId="0">
      <alignment horizontal="center" vertical="center"/>
    </xf>
    <xf numFmtId="0" fontId="6" fillId="0" borderId="1" pivotButton="0" quotePrefix="0" xfId="0"/>
    <xf numFmtId="165" fontId="6" fillId="4" borderId="1" pivotButton="0" quotePrefix="0" xfId="0"/>
    <xf numFmtId="166" fontId="6" fillId="4" borderId="1" pivotButton="0" quotePrefix="0" xfId="0"/>
    <xf numFmtId="167" fontId="6" fillId="4" borderId="1" pivotButton="0" quotePrefix="0" xfId="0"/>
    <xf numFmtId="0" fontId="0" fillId="4" borderId="1" pivotButton="0" quotePrefix="0" xfId="0"/>
    <xf numFmtId="0" fontId="2" fillId="2" borderId="1" pivotButton="0" quotePrefix="0" xfId="0"/>
    <xf numFmtId="0" fontId="3" fillId="4" borderId="1" pivotButton="0" quotePrefix="0" xfId="0"/>
    <xf numFmtId="165" fontId="4" fillId="0" borderId="1" applyAlignment="1" pivotButton="0" quotePrefix="0" xfId="0">
      <alignment horizontal="center" vertical="center"/>
    </xf>
    <xf numFmtId="0" fontId="3" fillId="0" borderId="1" pivotButton="0" quotePrefix="0" xfId="0"/>
    <xf numFmtId="166" fontId="4" fillId="0" borderId="1" applyAlignment="1" pivotButton="0" quotePrefix="0" xfId="0">
      <alignment horizontal="center" vertical="center"/>
    </xf>
    <xf numFmtId="1" fontId="4" fillId="0" borderId="1" applyAlignment="1" pivotButton="0" quotePrefix="0" xfId="0">
      <alignment horizontal="center" vertical="center"/>
    </xf>
    <xf numFmtId="0" fontId="7" fillId="0" borderId="0" pivotButton="0" quotePrefix="0" xfId="0"/>
    <xf numFmtId="0" fontId="2" fillId="5" borderId="1" applyAlignment="1" pivotButton="0" quotePrefix="0" xfId="0">
      <alignment horizontal="center" vertical="center"/>
    </xf>
    <xf numFmtId="164" fontId="3" fillId="4" borderId="1" pivotButton="0" quotePrefix="0" xfId="0"/>
    <xf numFmtId="165" fontId="3" fillId="4" borderId="1" pivotButton="0" quotePrefix="0" xfId="0"/>
    <xf numFmtId="167" fontId="3" fillId="4" borderId="1" pivotButton="0" quotePrefix="0" xfId="0"/>
    <xf numFmtId="166" fontId="3" fillId="4" borderId="1" pivotButton="0" quotePrefix="0" xfId="0"/>
    <xf numFmtId="165" fontId="3" fillId="0" borderId="1" pivotButton="0" quotePrefix="0" xfId="0"/>
    <xf numFmtId="0" fontId="8" fillId="0" borderId="1" applyAlignment="1" pivotButton="0" quotePrefix="0" xfId="0">
      <alignment horizontal="left" vertical="top" wrapText="1"/>
    </xf>
    <xf numFmtId="0" fontId="3" fillId="0" borderId="1" applyAlignment="1" pivotButton="0" quotePrefix="0" xfId="0">
      <alignment horizontal="left" vertical="top" wrapText="1"/>
    </xf>
    <xf numFmtId="0" fontId="9" fillId="0" borderId="0" pivotButton="0" quotePrefix="0" xfId="0"/>
  </cellXfs>
  <cellStyles count="1">
    <cellStyle name="Normal" xfId="0" builtinId="0" hidden="0"/>
  </cellStyles>
  <dxfs count="2">
    <dxf>
      <font>
        <b val="1"/>
        <color rgb="00065F46"/>
      </font>
      <fill>
        <patternFill patternType="solid">
          <fgColor rgb="0022C55E"/>
          <bgColor rgb="0022C55E"/>
        </patternFill>
      </fill>
    </dxf>
    <dxf>
      <font>
        <b val="1"/>
        <color rgb="00FFFFFF"/>
      </font>
      <fill>
        <patternFill patternType="solid">
          <fgColor rgb="00DC2626"/>
          <bgColor rgb="00DC2626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Werkkapitaal per maand</a:t>
            </a:r>
          </a:p>
        </rich>
      </tx>
    </title>
    <plotArea>
      <lineChart>
        <grouping val="standard"/>
        <ser>
          <idx val="0"/>
          <order val="0"/>
          <tx>
            <strRef>
              <f>'Analyse'!B14</f>
            </strRef>
          </tx>
          <spPr>
            <a:ln xmlns:a="http://schemas.openxmlformats.org/drawingml/2006/main" w="25000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'Analyse'!$A$15:$A$23</f>
            </numRef>
          </cat>
          <val>
            <numRef>
              <f>'Analyse'!$B$15:$B$23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Periode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Werkkapitaal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Current ratio vs Quick ratio per maand</a:t>
            </a:r>
          </a:p>
        </rich>
      </tx>
    </title>
    <plotArea>
      <lineChart>
        <grouping val="standard"/>
        <ser>
          <idx val="0"/>
          <order val="0"/>
          <tx>
            <strRef>
              <f>'Analyse'!D14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'Analyse'!$A$15:$A$23</f>
            </numRef>
          </cat>
          <val>
            <numRef>
              <f>'Analyse'!$D$15:$D$23</f>
            </numRef>
          </val>
        </ser>
        <ser>
          <idx val="1"/>
          <order val="1"/>
          <tx>
            <strRef>
              <f>'Analyse'!E14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'Analyse'!$A$15:$A$23</f>
            </numRef>
          </cat>
          <val>
            <numRef>
              <f>'Analyse'!$E$15:$E$23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Periode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Ratio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Vlottende activa vs Kortlopende verplichtingen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'Werkkapitaal'!I3</f>
            </strRef>
          </tx>
          <spPr>
            <a:ln xmlns:a="http://schemas.openxmlformats.org/drawingml/2006/main">
              <a:prstDash val="solid"/>
            </a:ln>
          </spPr>
          <cat>
            <numRef>
              <f>'Werkkapitaal'!$A$4:$A$12</f>
            </numRef>
          </cat>
          <val>
            <numRef>
              <f>'Werkkapitaal'!$I$4:$I$12</f>
            </numRef>
          </val>
        </ser>
        <ser>
          <idx val="1"/>
          <order val="1"/>
          <tx>
            <strRef>
              <f>'Werkkapitaal'!J3</f>
            </strRef>
          </tx>
          <spPr>
            <a:ln xmlns:a="http://schemas.openxmlformats.org/drawingml/2006/main">
              <a:prstDash val="solid"/>
            </a:ln>
          </spPr>
          <cat>
            <numRef>
              <f>'Werkkapitaal'!$A$4:$A$12</f>
            </numRef>
          </cat>
          <val>
            <numRef>
              <f>'Werkkapitaal'!$J$4:$J$12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Periode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Bedrag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7</col>
      <colOff>0</colOff>
      <row>2</row>
      <rowOff>0</rowOff>
    </from>
    <ext cx="576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7</col>
      <colOff>0</colOff>
      <row>19</row>
      <rowOff>0</rowOff>
    </from>
    <ext cx="5760000" cy="288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7</col>
      <colOff>0</colOff>
      <row>36</row>
      <rowOff>0</rowOff>
    </from>
    <ext cx="5760000" cy="288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13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4" customWidth="1" min="1" max="1"/>
    <col width="14" customWidth="1" min="2" max="2"/>
    <col width="13" customWidth="1" min="3" max="3"/>
    <col width="16" customWidth="1" min="4" max="4"/>
    <col width="20" customWidth="1" min="5" max="5"/>
    <col width="14" customWidth="1" min="6" max="6"/>
    <col width="17" customWidth="1" min="7" max="7"/>
    <col width="17" customWidth="1" min="8" max="8"/>
    <col width="18" customWidth="1" min="9" max="9"/>
    <col width="20" customWidth="1" min="10" max="10"/>
    <col width="14" customWidth="1" min="11" max="11"/>
    <col width="13" customWidth="1" min="12" max="12"/>
    <col width="12" customWidth="1" min="13" max="13"/>
    <col width="16" customWidth="1" min="14" max="14"/>
    <col width="11" customWidth="1" min="15" max="15"/>
  </cols>
  <sheetData>
    <row r="1">
      <c r="A1" s="1" t="inlineStr">
        <is>
          <t>Werkkapitaal Berekenen — Maandoverzicht 2026</t>
        </is>
      </c>
    </row>
    <row r="2"/>
    <row r="3">
      <c r="A3" s="2" t="inlineStr">
        <is>
          <t>Periode</t>
        </is>
      </c>
      <c r="B3" s="2" t="inlineStr">
        <is>
          <t>Debiteuren</t>
        </is>
      </c>
      <c r="C3" s="2" t="inlineStr">
        <is>
          <t>Voorraad</t>
        </is>
      </c>
      <c r="D3" s="2" t="inlineStr">
        <is>
          <t>Liquide middelen</t>
        </is>
      </c>
      <c r="E3" s="2" t="inlineStr">
        <is>
          <t>Overige vlottende activa</t>
        </is>
      </c>
      <c r="F3" s="2" t="inlineStr">
        <is>
          <t>Crediteuren</t>
        </is>
      </c>
      <c r="G3" s="2" t="inlineStr">
        <is>
          <t>Kortlopende schulden</t>
        </is>
      </c>
      <c r="H3" s="2" t="inlineStr">
        <is>
          <t>Overlopende passiva</t>
        </is>
      </c>
      <c r="I3" s="2" t="inlineStr">
        <is>
          <t>Vlottende activa totaal</t>
        </is>
      </c>
      <c r="J3" s="2" t="inlineStr">
        <is>
          <t>Kortlopende verplichtingen totaal</t>
        </is>
      </c>
      <c r="K3" s="2" t="inlineStr">
        <is>
          <t>Werkkapitaal</t>
        </is>
      </c>
      <c r="L3" s="2" t="inlineStr">
        <is>
          <t>Current ratio</t>
        </is>
      </c>
      <c r="M3" s="2" t="inlineStr">
        <is>
          <t>Quick ratio</t>
        </is>
      </c>
      <c r="N3" s="2" t="inlineStr">
        <is>
          <t>Werkkapitaal % van VA</t>
        </is>
      </c>
      <c r="O3" s="2" t="inlineStr">
        <is>
          <t>Status</t>
        </is>
      </c>
    </row>
    <row r="4">
      <c r="A4" s="3" t="inlineStr">
        <is>
          <t>01-01-2026</t>
        </is>
      </c>
      <c r="B4" s="4" t="n">
        <v>62000</v>
      </c>
      <c r="C4" s="4" t="n">
        <v>35000</v>
      </c>
      <c r="D4" s="4" t="n">
        <v>28000</v>
      </c>
      <c r="E4" s="4" t="n">
        <v>5000</v>
      </c>
      <c r="F4" s="4" t="n">
        <v>45000</v>
      </c>
      <c r="G4" s="4" t="n">
        <v>30000</v>
      </c>
      <c r="H4" s="4" t="n">
        <v>8000</v>
      </c>
      <c r="I4" s="5">
        <f>SUM(B4:E4)</f>
        <v/>
      </c>
      <c r="J4" s="5">
        <f>SUM(F4:H4)</f>
        <v/>
      </c>
      <c r="K4" s="5">
        <f>I4-J4</f>
        <v/>
      </c>
      <c r="L4" s="6">
        <f>IFERROR(I4/J4,0)</f>
        <v/>
      </c>
      <c r="M4" s="6">
        <f>IFERROR((B4+D4+E4)/J4,0)</f>
        <v/>
      </c>
      <c r="N4" s="7">
        <f>IFERROR(K4/I4,0)</f>
        <v/>
      </c>
      <c r="O4" s="8">
        <f>IF(K4&gt;0,"Gezond","Risico")</f>
        <v/>
      </c>
    </row>
    <row r="5">
      <c r="A5" s="3" t="inlineStr">
        <is>
          <t>01-02-2026</t>
        </is>
      </c>
      <c r="B5" s="4" t="n">
        <v>48000</v>
      </c>
      <c r="C5" s="4" t="n">
        <v>22000</v>
      </c>
      <c r="D5" s="4" t="n">
        <v>15000</v>
      </c>
      <c r="E5" s="4" t="n">
        <v>3000</v>
      </c>
      <c r="F5" s="4" t="n">
        <v>58000</v>
      </c>
      <c r="G5" s="4" t="n">
        <v>48000</v>
      </c>
      <c r="H5" s="4" t="n">
        <v>15000</v>
      </c>
      <c r="I5" s="5">
        <f>SUM(B5:E5)</f>
        <v/>
      </c>
      <c r="J5" s="5">
        <f>SUM(F5:H5)</f>
        <v/>
      </c>
      <c r="K5" s="5">
        <f>I5-J5</f>
        <v/>
      </c>
      <c r="L5" s="6">
        <f>IFERROR(I5/J5,0)</f>
        <v/>
      </c>
      <c r="M5" s="6">
        <f>IFERROR((B5+D5+E5)/J5,0)</f>
        <v/>
      </c>
      <c r="N5" s="7">
        <f>IFERROR(K5/I5,0)</f>
        <v/>
      </c>
      <c r="O5" s="8">
        <f>IF(K5&gt;0,"Gezond","Risico")</f>
        <v/>
      </c>
    </row>
    <row r="6">
      <c r="A6" s="3" t="inlineStr">
        <is>
          <t>01-03-2026</t>
        </is>
      </c>
      <c r="B6" s="4" t="n">
        <v>55000</v>
      </c>
      <c r="C6" s="4" t="n">
        <v>28000</v>
      </c>
      <c r="D6" s="4" t="n">
        <v>18000</v>
      </c>
      <c r="E6" s="4" t="n">
        <v>4000</v>
      </c>
      <c r="F6" s="4" t="n">
        <v>40000</v>
      </c>
      <c r="G6" s="4" t="n">
        <v>25000</v>
      </c>
      <c r="H6" s="4" t="n">
        <v>6000</v>
      </c>
      <c r="I6" s="5">
        <f>SUM(B6:E6)</f>
        <v/>
      </c>
      <c r="J6" s="5">
        <f>SUM(F6:H6)</f>
        <v/>
      </c>
      <c r="K6" s="5">
        <f>I6-J6</f>
        <v/>
      </c>
      <c r="L6" s="6">
        <f>IFERROR(I6/J6,0)</f>
        <v/>
      </c>
      <c r="M6" s="6">
        <f>IFERROR((B6+D6+E6)/J6,0)</f>
        <v/>
      </c>
      <c r="N6" s="7">
        <f>IFERROR(K6/I6,0)</f>
        <v/>
      </c>
      <c r="O6" s="8">
        <f>IF(K6&gt;0,"Gezond","Risico")</f>
        <v/>
      </c>
    </row>
    <row r="7">
      <c r="A7" s="3" t="inlineStr">
        <is>
          <t>01-04-2026</t>
        </is>
      </c>
      <c r="B7" s="4" t="n">
        <v>70000</v>
      </c>
      <c r="C7" s="4" t="n">
        <v>45000</v>
      </c>
      <c r="D7" s="4" t="n">
        <v>40000</v>
      </c>
      <c r="E7" s="4" t="n">
        <v>8000</v>
      </c>
      <c r="F7" s="4" t="n">
        <v>35000</v>
      </c>
      <c r="G7" s="4" t="n">
        <v>20000</v>
      </c>
      <c r="H7" s="4" t="n">
        <v>5000</v>
      </c>
      <c r="I7" s="5">
        <f>SUM(B7:E7)</f>
        <v/>
      </c>
      <c r="J7" s="5">
        <f>SUM(F7:H7)</f>
        <v/>
      </c>
      <c r="K7" s="5">
        <f>I7-J7</f>
        <v/>
      </c>
      <c r="L7" s="6">
        <f>IFERROR(I7/J7,0)</f>
        <v/>
      </c>
      <c r="M7" s="6">
        <f>IFERROR((B7+D7+E7)/J7,0)</f>
        <v/>
      </c>
      <c r="N7" s="7">
        <f>IFERROR(K7/I7,0)</f>
        <v/>
      </c>
      <c r="O7" s="8">
        <f>IF(K7&gt;0,"Gezond","Risico")</f>
        <v/>
      </c>
    </row>
    <row r="8">
      <c r="A8" s="3" t="inlineStr">
        <is>
          <t>01-05-2026</t>
        </is>
      </c>
      <c r="B8" s="4" t="n">
        <v>45000</v>
      </c>
      <c r="C8" s="4" t="n">
        <v>18000</v>
      </c>
      <c r="D8" s="4" t="n">
        <v>12000</v>
      </c>
      <c r="E8" s="4" t="n">
        <v>2500</v>
      </c>
      <c r="F8" s="4" t="n">
        <v>61000</v>
      </c>
      <c r="G8" s="4" t="n">
        <v>52000</v>
      </c>
      <c r="H8" s="4" t="n">
        <v>18000</v>
      </c>
      <c r="I8" s="5">
        <f>SUM(B8:E8)</f>
        <v/>
      </c>
      <c r="J8" s="5">
        <f>SUM(F8:H8)</f>
        <v/>
      </c>
      <c r="K8" s="5">
        <f>I8-J8</f>
        <v/>
      </c>
      <c r="L8" s="6">
        <f>IFERROR(I8/J8,0)</f>
        <v/>
      </c>
      <c r="M8" s="6">
        <f>IFERROR((B8+D8+E8)/J8,0)</f>
        <v/>
      </c>
      <c r="N8" s="7">
        <f>IFERROR(K8/I8,0)</f>
        <v/>
      </c>
      <c r="O8" s="8">
        <f>IF(K8&gt;0,"Gezond","Risico")</f>
        <v/>
      </c>
    </row>
    <row r="9">
      <c r="A9" s="3" t="inlineStr">
        <is>
          <t>01-06-2026</t>
        </is>
      </c>
      <c r="B9" s="4" t="n">
        <v>58000</v>
      </c>
      <c r="C9" s="4" t="n">
        <v>30000</v>
      </c>
      <c r="D9" s="4" t="n">
        <v>22000</v>
      </c>
      <c r="E9" s="4" t="n">
        <v>6000</v>
      </c>
      <c r="F9" s="4" t="n">
        <v>38000</v>
      </c>
      <c r="G9" s="4" t="n">
        <v>28000</v>
      </c>
      <c r="H9" s="4" t="n">
        <v>7000</v>
      </c>
      <c r="I9" s="5">
        <f>SUM(B9:E9)</f>
        <v/>
      </c>
      <c r="J9" s="5">
        <f>SUM(F9:H9)</f>
        <v/>
      </c>
      <c r="K9" s="5">
        <f>I9-J9</f>
        <v/>
      </c>
      <c r="L9" s="6">
        <f>IFERROR(I9/J9,0)</f>
        <v/>
      </c>
      <c r="M9" s="6">
        <f>IFERROR((B9+D9+E9)/J9,0)</f>
        <v/>
      </c>
      <c r="N9" s="7">
        <f>IFERROR(K9/I9,0)</f>
        <v/>
      </c>
      <c r="O9" s="8">
        <f>IF(K9&gt;0,"Gezond","Risico")</f>
        <v/>
      </c>
    </row>
    <row r="10">
      <c r="A10" s="3" t="inlineStr">
        <is>
          <t>01-07-2026</t>
        </is>
      </c>
      <c r="B10" s="4" t="n">
        <v>82000</v>
      </c>
      <c r="C10" s="4" t="n">
        <v>55000</v>
      </c>
      <c r="D10" s="4" t="n">
        <v>48000</v>
      </c>
      <c r="E10" s="4" t="n">
        <v>11000</v>
      </c>
      <c r="F10" s="4" t="n">
        <v>42000</v>
      </c>
      <c r="G10" s="4" t="n">
        <v>30000</v>
      </c>
      <c r="H10" s="4" t="n">
        <v>10000</v>
      </c>
      <c r="I10" s="5">
        <f>SUM(B10:E10)</f>
        <v/>
      </c>
      <c r="J10" s="5">
        <f>SUM(F10:H10)</f>
        <v/>
      </c>
      <c r="K10" s="5">
        <f>I10-J10</f>
        <v/>
      </c>
      <c r="L10" s="6">
        <f>IFERROR(I10/J10,0)</f>
        <v/>
      </c>
      <c r="M10" s="6">
        <f>IFERROR((B10+D10+E10)/J10,0)</f>
        <v/>
      </c>
      <c r="N10" s="7">
        <f>IFERROR(K10/I10,0)</f>
        <v/>
      </c>
      <c r="O10" s="8">
        <f>IF(K10&gt;0,"Gezond","Risico")</f>
        <v/>
      </c>
    </row>
    <row r="11">
      <c r="A11" s="3" t="inlineStr">
        <is>
          <t>01-08-2026</t>
        </is>
      </c>
      <c r="B11" s="4" t="n">
        <v>50000</v>
      </c>
      <c r="C11" s="4" t="n">
        <v>25000</v>
      </c>
      <c r="D11" s="4" t="n">
        <v>14000</v>
      </c>
      <c r="E11" s="4" t="n">
        <v>3500</v>
      </c>
      <c r="F11" s="4" t="n">
        <v>55000</v>
      </c>
      <c r="G11" s="4" t="n">
        <v>45000</v>
      </c>
      <c r="H11" s="4" t="n">
        <v>12000</v>
      </c>
      <c r="I11" s="5">
        <f>SUM(B11:E11)</f>
        <v/>
      </c>
      <c r="J11" s="5">
        <f>SUM(F11:H11)</f>
        <v/>
      </c>
      <c r="K11" s="5">
        <f>I11-J11</f>
        <v/>
      </c>
      <c r="L11" s="6">
        <f>IFERROR(I11/J11,0)</f>
        <v/>
      </c>
      <c r="M11" s="6">
        <f>IFERROR((B11+D11+E11)/J11,0)</f>
        <v/>
      </c>
      <c r="N11" s="7">
        <f>IFERROR(K11/I11,0)</f>
        <v/>
      </c>
      <c r="O11" s="8">
        <f>IF(K11&gt;0,"Gezond","Risico")</f>
        <v/>
      </c>
    </row>
    <row r="12">
      <c r="A12" s="3" t="inlineStr">
        <is>
          <t>01-09-2026</t>
        </is>
      </c>
      <c r="B12" s="4" t="n">
        <v>65000</v>
      </c>
      <c r="C12" s="4" t="n">
        <v>38000</v>
      </c>
      <c r="D12" s="4" t="n">
        <v>30000</v>
      </c>
      <c r="E12" s="4" t="n">
        <v>7000</v>
      </c>
      <c r="F12" s="4" t="n">
        <v>40000</v>
      </c>
      <c r="G12" s="4" t="n">
        <v>25000</v>
      </c>
      <c r="H12" s="4" t="n">
        <v>8000</v>
      </c>
      <c r="I12" s="5">
        <f>SUM(B12:E12)</f>
        <v/>
      </c>
      <c r="J12" s="5">
        <f>SUM(F12:H12)</f>
        <v/>
      </c>
      <c r="K12" s="5">
        <f>I12-J12</f>
        <v/>
      </c>
      <c r="L12" s="6">
        <f>IFERROR(I12/J12,0)</f>
        <v/>
      </c>
      <c r="M12" s="6">
        <f>IFERROR((B12+D12+E12)/J12,0)</f>
        <v/>
      </c>
      <c r="N12" s="7">
        <f>IFERROR(K12/I12,0)</f>
        <v/>
      </c>
      <c r="O12" s="8">
        <f>IF(K12&gt;0,"Gezond","Risico")</f>
        <v/>
      </c>
    </row>
    <row r="13">
      <c r="A13" s="9" t="inlineStr">
        <is>
          <t>Gemiddelde / Totaal</t>
        </is>
      </c>
      <c r="B13" s="10">
        <f>AVERAGE(B4:B12)</f>
        <v/>
      </c>
      <c r="C13" s="10">
        <f>AVERAGE(C4:C12)</f>
        <v/>
      </c>
      <c r="D13" s="10">
        <f>AVERAGE(D4:D12)</f>
        <v/>
      </c>
      <c r="E13" s="10">
        <f>AVERAGE(E4:E12)</f>
        <v/>
      </c>
      <c r="F13" s="10">
        <f>AVERAGE(F4:F12)</f>
        <v/>
      </c>
      <c r="G13" s="10">
        <f>AVERAGE(G4:G12)</f>
        <v/>
      </c>
      <c r="H13" s="10">
        <f>AVERAGE(H4:H12)</f>
        <v/>
      </c>
      <c r="I13" s="10">
        <f>AVERAGE(I4:I12)</f>
        <v/>
      </c>
      <c r="J13" s="10">
        <f>AVERAGE(J4:J12)</f>
        <v/>
      </c>
      <c r="K13" s="10">
        <f>AVERAGE(K4:K12)</f>
        <v/>
      </c>
      <c r="L13" s="11">
        <f>AVERAGE(L4:L12)</f>
        <v/>
      </c>
      <c r="M13" s="11">
        <f>AVERAGE(M4:M12)</f>
        <v/>
      </c>
      <c r="N13" s="12">
        <f>AVERAGE(N4:N12)</f>
        <v/>
      </c>
      <c r="O13" s="13" t="n"/>
    </row>
  </sheetData>
  <mergeCells count="1">
    <mergeCell ref="A1:O1"/>
  </mergeCells>
  <conditionalFormatting sqref="K4:K12">
    <cfRule type="expression" priority="1" dxfId="0" stopIfTrue="1">
      <formula>K4&gt;0</formula>
    </cfRule>
    <cfRule type="expression" priority="2" dxfId="1" stopIfTrue="1">
      <formula>K4&lt;=0</formula>
    </cfRule>
  </conditionalFormatting>
  <conditionalFormatting sqref="O4:O12">
    <cfRule type="expression" priority="3" dxfId="1" stopIfTrue="1">
      <formula>O4="Risico"</formula>
    </cfRule>
    <cfRule type="expression" priority="4" dxfId="0" stopIfTrue="1">
      <formula>O4="Gezond"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35"/>
  <sheetViews>
    <sheetView workbookViewId="0">
      <selection activeCell="A1" sqref="A1"/>
    </sheetView>
  </sheetViews>
  <sheetFormatPr baseColWidth="8" defaultRowHeight="15"/>
  <cols>
    <col width="14" customWidth="1" min="1" max="1"/>
    <col width="16" customWidth="1" min="2" max="2"/>
    <col width="22" customWidth="1" min="3" max="3"/>
    <col width="14" customWidth="1" min="4" max="4"/>
    <col width="12" customWidth="1" min="5" max="5"/>
    <col width="16" customWidth="1" min="6" max="6"/>
  </cols>
  <sheetData>
    <row r="1">
      <c r="A1" s="1" t="inlineStr">
        <is>
          <t>Analyse &amp; Kengetallen Werkkapitaal</t>
        </is>
      </c>
    </row>
    <row r="2"/>
    <row r="3">
      <c r="A3" s="14" t="inlineStr">
        <is>
          <t>Kerncijfer</t>
        </is>
      </c>
      <c r="B3" s="2" t="inlineStr">
        <is>
          <t>Waarde</t>
        </is>
      </c>
    </row>
    <row r="4">
      <c r="A4" s="15" t="inlineStr">
        <is>
          <t>Werkkapitaal laatste maand</t>
        </is>
      </c>
      <c r="B4" s="16">
        <f>'Werkkapitaal'!K12</f>
        <v/>
      </c>
    </row>
    <row r="5">
      <c r="A5" s="17" t="inlineStr">
        <is>
          <t>Gemiddeld werkkapitaal</t>
        </is>
      </c>
      <c r="B5" s="16">
        <f>AVERAGE('Werkkapitaal'!K4:K12)</f>
        <v/>
      </c>
    </row>
    <row r="6">
      <c r="A6" s="15" t="inlineStr">
        <is>
          <t>Minimum werkkapitaal</t>
        </is>
      </c>
      <c r="B6" s="16">
        <f>MIN('Werkkapitaal'!K4:K12)</f>
        <v/>
      </c>
    </row>
    <row r="7">
      <c r="A7" s="17" t="inlineStr">
        <is>
          <t>Maximum werkkapitaal</t>
        </is>
      </c>
      <c r="B7" s="16">
        <f>MAX('Werkkapitaal'!K4:K12)</f>
        <v/>
      </c>
    </row>
    <row r="8">
      <c r="A8" s="15" t="inlineStr">
        <is>
          <t>Gemiddelde current ratio</t>
        </is>
      </c>
      <c r="B8" s="18">
        <f>IFERROR(AVERAGE('Werkkapitaal'!L4:L12),0)</f>
        <v/>
      </c>
    </row>
    <row r="9">
      <c r="A9" s="17" t="inlineStr">
        <is>
          <t>Gemiddelde quick ratio</t>
        </is>
      </c>
      <c r="B9" s="18">
        <f>IFERROR(AVERAGE('Werkkapitaal'!M4:M12),0)</f>
        <v/>
      </c>
    </row>
    <row r="10">
      <c r="A10" s="15" t="inlineStr">
        <is>
          <t>Aantal maanden met risico</t>
        </is>
      </c>
      <c r="B10" s="19">
        <f>COUNTIF('Werkkapitaal'!O4:O12,"Risico")</f>
        <v/>
      </c>
    </row>
    <row r="11">
      <c r="A11" s="17" t="inlineStr">
        <is>
          <t>Aantal maanden gezond</t>
        </is>
      </c>
      <c r="B11" s="19">
        <f>COUNTIF('Werkkapitaal'!O4:O12,"Gezond")</f>
        <v/>
      </c>
    </row>
    <row r="12"/>
    <row r="13">
      <c r="A13" s="20" t="inlineStr">
        <is>
          <t>Maandtrend werkkapitaal &amp; ratio's</t>
        </is>
      </c>
    </row>
    <row r="14">
      <c r="A14" s="21" t="inlineStr">
        <is>
          <t>Periode</t>
        </is>
      </c>
      <c r="B14" s="21" t="inlineStr">
        <is>
          <t>Werkkapitaal</t>
        </is>
      </c>
      <c r="C14" s="21" t="inlineStr">
        <is>
          <t>Groei t.o.v. vorige maand (%)</t>
        </is>
      </c>
      <c r="D14" s="21" t="inlineStr">
        <is>
          <t>Current ratio</t>
        </is>
      </c>
      <c r="E14" s="21" t="inlineStr">
        <is>
          <t>Quick ratio</t>
        </is>
      </c>
      <c r="F14" s="21" t="inlineStr">
        <is>
          <t>Liquiditeitsbuffer</t>
        </is>
      </c>
    </row>
    <row r="15">
      <c r="A15" s="22">
        <f>'Werkkapitaal'!A4</f>
        <v/>
      </c>
      <c r="B15" s="23">
        <f>'Werkkapitaal'!K4</f>
        <v/>
      </c>
      <c r="C15" s="24" t="n">
        <v>0</v>
      </c>
      <c r="D15" s="25">
        <f>'Werkkapitaal'!L4</f>
        <v/>
      </c>
      <c r="E15" s="25">
        <f>'Werkkapitaal'!M4</f>
        <v/>
      </c>
      <c r="F15" s="25">
        <f>IFERROR('Werkkapitaal'!D4/'Werkkapitaal'!J4,0)</f>
        <v/>
      </c>
    </row>
    <row r="16">
      <c r="A16" s="3">
        <f>'Werkkapitaal'!A5</f>
        <v/>
      </c>
      <c r="B16" s="26">
        <f>'Werkkapitaal'!K5</f>
        <v/>
      </c>
      <c r="C16" s="7">
        <f>IFERROR((B16-B15)/B15,0)</f>
        <v/>
      </c>
      <c r="D16" s="6">
        <f>'Werkkapitaal'!L5</f>
        <v/>
      </c>
      <c r="E16" s="6">
        <f>'Werkkapitaal'!M5</f>
        <v/>
      </c>
      <c r="F16" s="6">
        <f>IFERROR('Werkkapitaal'!D5/'Werkkapitaal'!J5,0)</f>
        <v/>
      </c>
    </row>
    <row r="17">
      <c r="A17" s="22">
        <f>'Werkkapitaal'!A6</f>
        <v/>
      </c>
      <c r="B17" s="23">
        <f>'Werkkapitaal'!K6</f>
        <v/>
      </c>
      <c r="C17" s="24">
        <f>IFERROR((B17-B16)/B16,0)</f>
        <v/>
      </c>
      <c r="D17" s="25">
        <f>'Werkkapitaal'!L6</f>
        <v/>
      </c>
      <c r="E17" s="25">
        <f>'Werkkapitaal'!M6</f>
        <v/>
      </c>
      <c r="F17" s="25">
        <f>IFERROR('Werkkapitaal'!D6/'Werkkapitaal'!J6,0)</f>
        <v/>
      </c>
    </row>
    <row r="18">
      <c r="A18" s="3">
        <f>'Werkkapitaal'!A7</f>
        <v/>
      </c>
      <c r="B18" s="26">
        <f>'Werkkapitaal'!K7</f>
        <v/>
      </c>
      <c r="C18" s="7">
        <f>IFERROR((B18-B17)/B17,0)</f>
        <v/>
      </c>
      <c r="D18" s="6">
        <f>'Werkkapitaal'!L7</f>
        <v/>
      </c>
      <c r="E18" s="6">
        <f>'Werkkapitaal'!M7</f>
        <v/>
      </c>
      <c r="F18" s="6">
        <f>IFERROR('Werkkapitaal'!D7/'Werkkapitaal'!J7,0)</f>
        <v/>
      </c>
    </row>
    <row r="19">
      <c r="A19" s="22">
        <f>'Werkkapitaal'!A8</f>
        <v/>
      </c>
      <c r="B19" s="23">
        <f>'Werkkapitaal'!K8</f>
        <v/>
      </c>
      <c r="C19" s="24">
        <f>IFERROR((B19-B18)/B18,0)</f>
        <v/>
      </c>
      <c r="D19" s="25">
        <f>'Werkkapitaal'!L8</f>
        <v/>
      </c>
      <c r="E19" s="25">
        <f>'Werkkapitaal'!M8</f>
        <v/>
      </c>
      <c r="F19" s="25">
        <f>IFERROR('Werkkapitaal'!D8/'Werkkapitaal'!J8,0)</f>
        <v/>
      </c>
    </row>
    <row r="20">
      <c r="A20" s="3">
        <f>'Werkkapitaal'!A9</f>
        <v/>
      </c>
      <c r="B20" s="26">
        <f>'Werkkapitaal'!K9</f>
        <v/>
      </c>
      <c r="C20" s="7">
        <f>IFERROR((B20-B19)/B19,0)</f>
        <v/>
      </c>
      <c r="D20" s="6">
        <f>'Werkkapitaal'!L9</f>
        <v/>
      </c>
      <c r="E20" s="6">
        <f>'Werkkapitaal'!M9</f>
        <v/>
      </c>
      <c r="F20" s="6">
        <f>IFERROR('Werkkapitaal'!D9/'Werkkapitaal'!J9,0)</f>
        <v/>
      </c>
    </row>
    <row r="21">
      <c r="A21" s="22">
        <f>'Werkkapitaal'!A10</f>
        <v/>
      </c>
      <c r="B21" s="23">
        <f>'Werkkapitaal'!K10</f>
        <v/>
      </c>
      <c r="C21" s="24">
        <f>IFERROR((B21-B20)/B20,0)</f>
        <v/>
      </c>
      <c r="D21" s="25">
        <f>'Werkkapitaal'!L10</f>
        <v/>
      </c>
      <c r="E21" s="25">
        <f>'Werkkapitaal'!M10</f>
        <v/>
      </c>
      <c r="F21" s="25">
        <f>IFERROR('Werkkapitaal'!D10/'Werkkapitaal'!J10,0)</f>
        <v/>
      </c>
    </row>
    <row r="22">
      <c r="A22" s="3">
        <f>'Werkkapitaal'!A11</f>
        <v/>
      </c>
      <c r="B22" s="26">
        <f>'Werkkapitaal'!K11</f>
        <v/>
      </c>
      <c r="C22" s="7">
        <f>IFERROR((B22-B21)/B21,0)</f>
        <v/>
      </c>
      <c r="D22" s="6">
        <f>'Werkkapitaal'!L11</f>
        <v/>
      </c>
      <c r="E22" s="6">
        <f>'Werkkapitaal'!M11</f>
        <v/>
      </c>
      <c r="F22" s="6">
        <f>IFERROR('Werkkapitaal'!D11/'Werkkapitaal'!J11,0)</f>
        <v/>
      </c>
    </row>
    <row r="23">
      <c r="A23" s="22">
        <f>'Werkkapitaal'!A12</f>
        <v/>
      </c>
      <c r="B23" s="23">
        <f>'Werkkapitaal'!K12</f>
        <v/>
      </c>
      <c r="C23" s="24">
        <f>IFERROR((B23-B22)/B22,0)</f>
        <v/>
      </c>
      <c r="D23" s="25">
        <f>'Werkkapitaal'!L12</f>
        <v/>
      </c>
      <c r="E23" s="25">
        <f>'Werkkapitaal'!M12</f>
        <v/>
      </c>
      <c r="F23" s="25">
        <f>IFERROR('Werkkapitaal'!D12/'Werkkapitaal'!J12,0)</f>
        <v/>
      </c>
    </row>
    <row r="24"/>
    <row r="25">
      <c r="A25" s="20" t="inlineStr">
        <is>
          <t>Ondersteunende tabel: debiteurenbinding</t>
        </is>
      </c>
    </row>
    <row r="26">
      <c r="A26" s="21" t="inlineStr">
        <is>
          <t>Periode</t>
        </is>
      </c>
      <c r="B26" s="21" t="inlineStr">
        <is>
          <t>Omzet</t>
        </is>
      </c>
      <c r="C26" s="21" t="inlineStr">
        <is>
          <t>Debiteuren</t>
        </is>
      </c>
      <c r="D26" s="21" t="inlineStr">
        <is>
          <t>Debiteurenbinding (%)</t>
        </is>
      </c>
    </row>
    <row r="27">
      <c r="A27" s="3">
        <f>'Werkkapitaal'!A4</f>
        <v/>
      </c>
      <c r="B27" s="4" t="n">
        <v>95000</v>
      </c>
      <c r="C27" s="26">
        <f>'Werkkapitaal'!B4</f>
        <v/>
      </c>
      <c r="D27" s="7">
        <f>IFERROR(C27/B27,0)</f>
        <v/>
      </c>
    </row>
    <row r="28">
      <c r="A28" s="3">
        <f>'Werkkapitaal'!A5</f>
        <v/>
      </c>
      <c r="B28" s="4" t="n">
        <v>78000</v>
      </c>
      <c r="C28" s="26">
        <f>'Werkkapitaal'!B5</f>
        <v/>
      </c>
      <c r="D28" s="7">
        <f>IFERROR(C28/B28,0)</f>
        <v/>
      </c>
    </row>
    <row r="29">
      <c r="A29" s="3">
        <f>'Werkkapitaal'!A6</f>
        <v/>
      </c>
      <c r="B29" s="4" t="n">
        <v>88000</v>
      </c>
      <c r="C29" s="26">
        <f>'Werkkapitaal'!B6</f>
        <v/>
      </c>
      <c r="D29" s="7">
        <f>IFERROR(C29/B29,0)</f>
        <v/>
      </c>
    </row>
    <row r="30">
      <c r="A30" s="3">
        <f>'Werkkapitaal'!A7</f>
        <v/>
      </c>
      <c r="B30" s="4" t="n">
        <v>105000</v>
      </c>
      <c r="C30" s="26">
        <f>'Werkkapitaal'!B7</f>
        <v/>
      </c>
      <c r="D30" s="7">
        <f>IFERROR(C30/B30,0)</f>
        <v/>
      </c>
    </row>
    <row r="31">
      <c r="A31" s="3">
        <f>'Werkkapitaal'!A8</f>
        <v/>
      </c>
      <c r="B31" s="4" t="n">
        <v>72000</v>
      </c>
      <c r="C31" s="26">
        <f>'Werkkapitaal'!B8</f>
        <v/>
      </c>
      <c r="D31" s="7">
        <f>IFERROR(C31/B31,0)</f>
        <v/>
      </c>
    </row>
    <row r="32">
      <c r="A32" s="3">
        <f>'Werkkapitaal'!A9</f>
        <v/>
      </c>
      <c r="B32" s="4" t="n">
        <v>92000</v>
      </c>
      <c r="C32" s="26">
        <f>'Werkkapitaal'!B9</f>
        <v/>
      </c>
      <c r="D32" s="7">
        <f>IFERROR(C32/B32,0)</f>
        <v/>
      </c>
    </row>
    <row r="33">
      <c r="A33" s="3">
        <f>'Werkkapitaal'!A10</f>
        <v/>
      </c>
      <c r="B33" s="4" t="n">
        <v>130000</v>
      </c>
      <c r="C33" s="26">
        <f>'Werkkapitaal'!B10</f>
        <v/>
      </c>
      <c r="D33" s="7">
        <f>IFERROR(C33/B33,0)</f>
        <v/>
      </c>
    </row>
    <row r="34">
      <c r="A34" s="3">
        <f>'Werkkapitaal'!A11</f>
        <v/>
      </c>
      <c r="B34" s="4" t="n">
        <v>80000</v>
      </c>
      <c r="C34" s="26">
        <f>'Werkkapitaal'!B11</f>
        <v/>
      </c>
      <c r="D34" s="7">
        <f>IFERROR(C34/B34,0)</f>
        <v/>
      </c>
    </row>
    <row r="35">
      <c r="A35" s="3">
        <f>'Werkkapitaal'!A12</f>
        <v/>
      </c>
      <c r="B35" s="4" t="n">
        <v>98000</v>
      </c>
      <c r="C35" s="26">
        <f>'Werkkapitaal'!B12</f>
        <v/>
      </c>
      <c r="D35" s="7">
        <f>IFERROR(C35/B35,0)</f>
        <v/>
      </c>
    </row>
  </sheetData>
  <mergeCells count="1">
    <mergeCell ref="A1:F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5"/>
  <sheetViews>
    <sheetView workbookViewId="0">
      <selection activeCell="A1" sqref="A1"/>
    </sheetView>
  </sheetViews>
  <sheetFormatPr baseColWidth="8" defaultRowHeight="15"/>
  <cols>
    <col width="34" customWidth="1" min="1" max="1"/>
    <col width="70" customWidth="1" min="2" max="2"/>
  </cols>
  <sheetData>
    <row r="1">
      <c r="A1" s="1" t="inlineStr">
        <is>
          <t>Toelichting — Werkkapitaal Berekenen</t>
        </is>
      </c>
    </row>
    <row r="2"/>
    <row r="3" ht="45" customHeight="1">
      <c r="A3" s="27" t="inlineStr">
        <is>
          <t>Wat is werkkapitaal?</t>
        </is>
      </c>
      <c r="B3" s="28" t="inlineStr">
        <is>
          <t>Werkkapitaal = Vlottende activa - Kortlopende verplichtingen. Het geeft aan of een onderneming op korte termijn aan haar verplichtingen kan voldoen.</t>
        </is>
      </c>
    </row>
    <row r="4" ht="45" customHeight="1">
      <c r="A4" s="27" t="inlineStr">
        <is>
          <t>Vlottende activa</t>
        </is>
      </c>
      <c r="B4" s="28" t="inlineStr">
        <is>
          <t>Bezittingen die binnen een jaar in liquide middelen omgezet kunnen worden: debiteuren, voorraad, liquide middelen en overige vlottende activa.</t>
        </is>
      </c>
    </row>
    <row r="5" ht="45" customHeight="1">
      <c r="A5" s="27" t="inlineStr">
        <is>
          <t>Kortlopende verplichtingen</t>
        </is>
      </c>
      <c r="B5" s="28" t="inlineStr">
        <is>
          <t>Schulden die binnen een jaar afgelost moeten worden: crediteuren, kortlopende schulden en overlopende passiva.</t>
        </is>
      </c>
    </row>
    <row r="6" ht="45" customHeight="1">
      <c r="A6" s="27" t="inlineStr">
        <is>
          <t>Current ratio</t>
        </is>
      </c>
      <c r="B6" s="28" t="inlineStr">
        <is>
          <t>Current ratio = Vlottende activa totaal / Kortlopende verplichtingen totaal. Een ratio boven 1 betekent dat de vlottende activa de kortlopende schulden dekken.</t>
        </is>
      </c>
    </row>
    <row r="7" ht="45" customHeight="1">
      <c r="A7" s="27" t="inlineStr">
        <is>
          <t>Quick ratio</t>
        </is>
      </c>
      <c r="B7" s="28" t="inlineStr">
        <is>
          <t>Quick ratio = (Debiteuren + Liquide middelen + Overige vlottende activa) / Kortlopende verplichtingen totaal. Voorraad wordt hierbij buiten beschouwing gelaten omdat dit minder snel liquide te maken is.</t>
        </is>
      </c>
    </row>
    <row r="8" ht="45" customHeight="1">
      <c r="A8" s="27" t="inlineStr">
        <is>
          <t>Richtlijn current ratio</t>
        </is>
      </c>
      <c r="B8" s="28" t="inlineStr">
        <is>
          <t>Een current ratio &gt; 1 wordt meestal als voldoende beschouwd. Lager dan 1 kan duiden op liquiditeitsproblemen.</t>
        </is>
      </c>
    </row>
    <row r="9" ht="45" customHeight="1">
      <c r="A9" s="27" t="inlineStr">
        <is>
          <t>Richtlijn quick ratio</t>
        </is>
      </c>
      <c r="B9" s="28" t="inlineStr">
        <is>
          <t>Een quick ratio &gt; 1 betekent dat een onderneming ook zonder de voorraad te verkopen aan haar kortlopende verplichtingen kan voldoen.</t>
        </is>
      </c>
    </row>
    <row r="10" ht="45" customHeight="1">
      <c r="A10" s="27" t="inlineStr">
        <is>
          <t>Status Gezond / Risico</t>
        </is>
      </c>
      <c r="B10" s="28" t="inlineStr">
        <is>
          <t>Status 'Gezond' verschijnt als het werkkapitaal groter dan 0 is. Status 'Risico' verschijnt als het werkkapitaal 0 of negatief is en duidt op mogelijke liquiditeitskrapte.</t>
        </is>
      </c>
    </row>
    <row r="11" ht="45" customHeight="1">
      <c r="A11" s="27" t="inlineStr">
        <is>
          <t>Gebruik van dit sjabloon</t>
        </is>
      </c>
      <c r="B11" s="28" t="inlineStr">
        <is>
          <t>Vul per maand de cijfers in euro's in op het tabblad 'Werkkapitaal' (gele invoercellen). Controleer dat de waarden aansluiten bij de balans of financiële administratie.</t>
        </is>
      </c>
    </row>
    <row r="12" ht="45" customHeight="1">
      <c r="A12" s="27" t="inlineStr">
        <is>
          <t>Tabblad Analyse</t>
        </is>
      </c>
      <c r="B12" s="28" t="inlineStr">
        <is>
          <t>Op het tabblad 'Analyse' vindt u kengetallen, trends en grafieken die automatisch worden berekend op basis van de ingevoerde maandcijfers.</t>
        </is>
      </c>
    </row>
    <row r="13" ht="45" customHeight="1">
      <c r="A13" s="27" t="inlineStr">
        <is>
          <t>Interpretatie voorbeeld</t>
        </is>
      </c>
      <c r="B13" s="28" t="inlineStr">
        <is>
          <t>Bijvoorbeeld: in februari en mei is het werkkapitaal negatief (Risico) door hoge kortlopende schulden. In april en juli is het werkkapitaal ruim positief (Gezond) dankzij hogere liquide middelen en debiteuren.</t>
        </is>
      </c>
    </row>
    <row r="14"/>
    <row r="15">
      <c r="A15" s="29" t="inlineStr">
        <is>
          <t>Let op: dit sjabloon is bedoeld als hulpmiddel en vervangt geen professioneel financieel advies.</t>
        </is>
      </c>
    </row>
  </sheetData>
  <mergeCells count="2">
    <mergeCell ref="A1:D1"/>
    <mergeCell ref="A15:B1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2026-07-02T20:27:54Z</dcterms:created>
  <dcterms:modified xmlns:dcterms="http://purl.org/dc/terms/" xmlns:xsi="http://www.w3.org/2001/XMLSchema-instance" xsi:type="dcterms:W3CDTF">2026-07-02T20:27:54Z</dcterms:modified>
</cp:coreProperties>
</file>